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255" windowHeight="11760"/>
  </bookViews>
  <sheets>
    <sheet name="A" sheetId="24" r:id="rId1"/>
    <sheet name="B" sheetId="25" r:id="rId2"/>
    <sheet name="C" sheetId="27" r:id="rId3"/>
    <sheet name="D" sheetId="26" r:id="rId4"/>
  </sheets>
  <definedNames>
    <definedName name="_" localSheetId="1">B!#REF!</definedName>
    <definedName name="_" localSheetId="2">'C'!#REF!</definedName>
    <definedName name="_" localSheetId="3">D!#REF!</definedName>
    <definedName name="_">A!#REF!</definedName>
    <definedName name="_xlnm.Print_Area" localSheetId="0">A!$C$7:$AD$16</definedName>
    <definedName name="_xlnm.Print_Area" localSheetId="1">B!$C$7:$AD$16</definedName>
    <definedName name="_xlnm.Print_Area" localSheetId="2">'C'!$C$7:$AD$16</definedName>
    <definedName name="_xlnm.Print_Area" localSheetId="3">D!$C$7:$AD$16</definedName>
    <definedName name="対戦結果" localSheetId="1">B!$B$8:$AD$17</definedName>
    <definedName name="対戦結果" localSheetId="2">'C'!$B$8:$AD$17</definedName>
    <definedName name="対戦結果" localSheetId="3">D!$B$8:$AD$17</definedName>
    <definedName name="対戦結果">A!$B$8:$AD$17</definedName>
    <definedName name="対戦結果5Ａ" localSheetId="1">B!$B$8:$AD$17</definedName>
    <definedName name="対戦結果5Ａ" localSheetId="2">'C'!$B$8:$AD$17</definedName>
    <definedName name="対戦結果5Ａ" localSheetId="3">D!$B$8:$AD$17</definedName>
    <definedName name="対戦結果5Ａ">A!$B$8:$AD$17</definedName>
    <definedName name="対戦結果5B">#REF!</definedName>
    <definedName name="対戦結果5C">#REF!</definedName>
  </definedNames>
  <calcPr calcId="145621"/>
</workbook>
</file>

<file path=xl/calcChain.xml><?xml version="1.0" encoding="utf-8"?>
<calcChain xmlns="http://schemas.openxmlformats.org/spreadsheetml/2006/main">
  <c r="AN6" i="27" l="1"/>
  <c r="D7" i="27"/>
  <c r="G7" i="27"/>
  <c r="J7" i="27"/>
  <c r="M7" i="27"/>
  <c r="P7" i="27"/>
  <c r="S7" i="27"/>
  <c r="V7" i="27"/>
  <c r="Y7" i="27"/>
  <c r="AB7" i="27"/>
  <c r="C8" i="27"/>
  <c r="AS8" i="27"/>
  <c r="AX8" i="27"/>
  <c r="AZ8" i="27"/>
  <c r="G8" i="27" s="1"/>
  <c r="F9" i="27" s="1"/>
  <c r="BA8" i="27"/>
  <c r="I8" i="27" s="1"/>
  <c r="D9" i="27" s="1"/>
  <c r="BD8" i="27"/>
  <c r="BI8" i="27"/>
  <c r="BK8" i="27"/>
  <c r="BL8" i="27"/>
  <c r="C9" i="27"/>
  <c r="AS9" i="27"/>
  <c r="AX9" i="27"/>
  <c r="AZ9" i="27"/>
  <c r="J8" i="27" s="1"/>
  <c r="BA9" i="27"/>
  <c r="L8" i="27" s="1"/>
  <c r="D10" i="27" s="1"/>
  <c r="BD9" i="27"/>
  <c r="BI9" i="27"/>
  <c r="BK9" i="27"/>
  <c r="BL9" i="27"/>
  <c r="C10" i="27"/>
  <c r="AS10" i="27"/>
  <c r="AX10" i="27"/>
  <c r="AZ10" i="27"/>
  <c r="M8" i="27" s="1"/>
  <c r="BA10" i="27"/>
  <c r="O8" i="27" s="1"/>
  <c r="D11" i="27" s="1"/>
  <c r="BD10" i="27"/>
  <c r="BI10" i="27"/>
  <c r="BK10" i="27"/>
  <c r="BL10" i="27"/>
  <c r="C11" i="27"/>
  <c r="AS11" i="27"/>
  <c r="AX11" i="27"/>
  <c r="AZ11" i="27"/>
  <c r="P8" i="27" s="1"/>
  <c r="BA11" i="27"/>
  <c r="R8" i="27" s="1"/>
  <c r="D12" i="27" s="1"/>
  <c r="BD11" i="27"/>
  <c r="BI11" i="27"/>
  <c r="BK11" i="27"/>
  <c r="BL11" i="27"/>
  <c r="C12" i="27"/>
  <c r="AS12" i="27"/>
  <c r="AX12" i="27"/>
  <c r="AZ12" i="27"/>
  <c r="S8" i="27" s="1"/>
  <c r="T8" i="27" s="1"/>
  <c r="BA12" i="27"/>
  <c r="U8" i="27" s="1"/>
  <c r="D13" i="27" s="1"/>
  <c r="E13" i="27" s="1"/>
  <c r="BD12" i="27"/>
  <c r="BI12" i="27"/>
  <c r="BK12" i="27"/>
  <c r="BL12" i="27"/>
  <c r="C13" i="27"/>
  <c r="AS13" i="27"/>
  <c r="AX13" i="27"/>
  <c r="AZ13" i="27"/>
  <c r="V8" i="27" s="1"/>
  <c r="W8" i="27" s="1"/>
  <c r="BA13" i="27"/>
  <c r="X8" i="27" s="1"/>
  <c r="D14" i="27" s="1"/>
  <c r="E14" i="27" s="1"/>
  <c r="BD13" i="27"/>
  <c r="BI13" i="27"/>
  <c r="BK13" i="27"/>
  <c r="BL13" i="27"/>
  <c r="C14" i="27"/>
  <c r="AS14" i="27"/>
  <c r="AX14" i="27"/>
  <c r="AZ14" i="27"/>
  <c r="Y8" i="27" s="1"/>
  <c r="Z8" i="27" s="1"/>
  <c r="BA14" i="27"/>
  <c r="AA8" i="27" s="1"/>
  <c r="D15" i="27" s="1"/>
  <c r="BD14" i="27"/>
  <c r="BI14" i="27"/>
  <c r="BK14" i="27"/>
  <c r="BL14" i="27"/>
  <c r="C15" i="27"/>
  <c r="AS15" i="27"/>
  <c r="AX15" i="27"/>
  <c r="AZ15" i="27"/>
  <c r="AB8" i="27" s="1"/>
  <c r="AC8" i="27" s="1"/>
  <c r="BA15" i="27"/>
  <c r="AD8" i="27" s="1"/>
  <c r="D16" i="27" s="1"/>
  <c r="E16" i="27" s="1"/>
  <c r="C16" i="27"/>
  <c r="AS16" i="27"/>
  <c r="AX16" i="27"/>
  <c r="AZ16" i="27"/>
  <c r="J9" i="27" s="1"/>
  <c r="BA16" i="27"/>
  <c r="L9" i="27" s="1"/>
  <c r="AS17" i="27"/>
  <c r="AX17" i="27"/>
  <c r="AZ17" i="27"/>
  <c r="M9" i="27" s="1"/>
  <c r="BA17" i="27"/>
  <c r="O9" i="27" s="1"/>
  <c r="G11" i="27" s="1"/>
  <c r="BD17" i="27"/>
  <c r="BI17" i="27"/>
  <c r="BK17" i="27"/>
  <c r="BL17" i="27"/>
  <c r="AS18" i="27"/>
  <c r="AX18" i="27"/>
  <c r="AZ18" i="27"/>
  <c r="P9" i="27" s="1"/>
  <c r="BA18" i="27"/>
  <c r="R9" i="27" s="1"/>
  <c r="G12" i="27" s="1"/>
  <c r="BD18" i="27"/>
  <c r="BI18" i="27"/>
  <c r="BK18" i="27"/>
  <c r="BL18" i="27"/>
  <c r="AS19" i="27"/>
  <c r="AX19" i="27"/>
  <c r="AZ19" i="27"/>
  <c r="S9" i="27" s="1"/>
  <c r="BA19" i="27"/>
  <c r="U9" i="27" s="1"/>
  <c r="G13" i="27" s="1"/>
  <c r="BD19" i="27"/>
  <c r="BI19" i="27"/>
  <c r="BK19" i="27"/>
  <c r="BL19" i="27"/>
  <c r="AS20" i="27"/>
  <c r="AX20" i="27"/>
  <c r="AZ20" i="27"/>
  <c r="V9" i="27" s="1"/>
  <c r="BA20" i="27"/>
  <c r="X9" i="27" s="1"/>
  <c r="G14" i="27" s="1"/>
  <c r="BD20" i="27"/>
  <c r="BI20" i="27"/>
  <c r="BK20" i="27"/>
  <c r="BL20" i="27"/>
  <c r="AS21" i="27"/>
  <c r="AX21" i="27"/>
  <c r="AZ21" i="27"/>
  <c r="Y9" i="27" s="1"/>
  <c r="BA21" i="27"/>
  <c r="AA9" i="27" s="1"/>
  <c r="G15" i="27" s="1"/>
  <c r="H15" i="27" s="1"/>
  <c r="BD21" i="27"/>
  <c r="BI21" i="27"/>
  <c r="BK21" i="27"/>
  <c r="BL21" i="27"/>
  <c r="AS22" i="27"/>
  <c r="AX22" i="27"/>
  <c r="AZ22" i="27"/>
  <c r="AB9" i="27" s="1"/>
  <c r="AC9" i="27" s="1"/>
  <c r="BA22" i="27"/>
  <c r="AD9" i="27" s="1"/>
  <c r="G16" i="27" s="1"/>
  <c r="H16" i="27" s="1"/>
  <c r="BD22" i="27"/>
  <c r="BI22" i="27"/>
  <c r="BK22" i="27"/>
  <c r="BL22" i="27"/>
  <c r="AS23" i="27"/>
  <c r="AX23" i="27"/>
  <c r="AZ23" i="27"/>
  <c r="M10" i="27" s="1"/>
  <c r="BA23" i="27"/>
  <c r="O10" i="27" s="1"/>
  <c r="J11" i="27" s="1"/>
  <c r="BD23" i="27"/>
  <c r="BI23" i="27"/>
  <c r="BK23" i="27"/>
  <c r="BL23" i="27"/>
  <c r="AS24" i="27"/>
  <c r="AX24" i="27"/>
  <c r="AZ24" i="27"/>
  <c r="P10" i="27" s="1"/>
  <c r="BA24" i="27"/>
  <c r="R10" i="27" s="1"/>
  <c r="J12" i="27" s="1"/>
  <c r="BD24" i="27"/>
  <c r="BI24" i="27"/>
  <c r="BK24" i="27"/>
  <c r="BL24" i="27"/>
  <c r="AS25" i="27"/>
  <c r="AX25" i="27"/>
  <c r="AZ25" i="27"/>
  <c r="S10" i="27" s="1"/>
  <c r="BA25" i="27"/>
  <c r="U10" i="27" s="1"/>
  <c r="J13" i="27" s="1"/>
  <c r="BD25" i="27"/>
  <c r="BI25" i="27"/>
  <c r="BK25" i="27"/>
  <c r="BL25" i="27"/>
  <c r="AS26" i="27"/>
  <c r="AX26" i="27"/>
  <c r="AZ26" i="27"/>
  <c r="V10" i="27" s="1"/>
  <c r="BA26" i="27"/>
  <c r="X10" i="27" s="1"/>
  <c r="J14" i="27" s="1"/>
  <c r="K14" i="27" s="1"/>
  <c r="BD26" i="27"/>
  <c r="BI26" i="27"/>
  <c r="BK26" i="27"/>
  <c r="BL26" i="27"/>
  <c r="AS27" i="27"/>
  <c r="AX27" i="27"/>
  <c r="AZ27" i="27"/>
  <c r="Y10" i="27" s="1"/>
  <c r="Z10" i="27" s="1"/>
  <c r="BA27" i="27"/>
  <c r="AA10" i="27" s="1"/>
  <c r="J15" i="27" s="1"/>
  <c r="K15" i="27" s="1"/>
  <c r="BD27" i="27"/>
  <c r="BI27" i="27"/>
  <c r="BK27" i="27"/>
  <c r="BL27" i="27"/>
  <c r="AS28" i="27"/>
  <c r="AX28" i="27"/>
  <c r="AZ28" i="27"/>
  <c r="AB10" i="27" s="1"/>
  <c r="AC10" i="27" s="1"/>
  <c r="BA28" i="27"/>
  <c r="AD10" i="27" s="1"/>
  <c r="J16" i="27" s="1"/>
  <c r="K16" i="27" s="1"/>
  <c r="BD28" i="27"/>
  <c r="BI28" i="27"/>
  <c r="BK28" i="27"/>
  <c r="BL28" i="27"/>
  <c r="AS29" i="27"/>
  <c r="AX29" i="27"/>
  <c r="AZ29" i="27"/>
  <c r="P11" i="27" s="1"/>
  <c r="BA29" i="27"/>
  <c r="R11" i="27" s="1"/>
  <c r="M12" i="27" s="1"/>
  <c r="BD29" i="27"/>
  <c r="BI29" i="27"/>
  <c r="BK29" i="27"/>
  <c r="BL29" i="27"/>
  <c r="AS30" i="27"/>
  <c r="AX30" i="27"/>
  <c r="AZ30" i="27"/>
  <c r="S11" i="27" s="1"/>
  <c r="BA30" i="27"/>
  <c r="U11" i="27" s="1"/>
  <c r="M13" i="27" s="1"/>
  <c r="AS31" i="27"/>
  <c r="AX31" i="27"/>
  <c r="AZ31" i="27"/>
  <c r="V11" i="27" s="1"/>
  <c r="BA31" i="27"/>
  <c r="X11" i="27" s="1"/>
  <c r="M14" i="27" s="1"/>
  <c r="N14" i="27" s="1"/>
  <c r="AS32" i="27"/>
  <c r="AX32" i="27"/>
  <c r="AZ32" i="27"/>
  <c r="Y11" i="27" s="1"/>
  <c r="BA32" i="27"/>
  <c r="AA11" i="27" s="1"/>
  <c r="M15" i="27" s="1"/>
  <c r="N15" i="27" s="1"/>
  <c r="AS33" i="27"/>
  <c r="AX33" i="27"/>
  <c r="AZ33" i="27"/>
  <c r="AB11" i="27" s="1"/>
  <c r="AC11" i="27" s="1"/>
  <c r="BA33" i="27"/>
  <c r="AD11" i="27" s="1"/>
  <c r="M16" i="27" s="1"/>
  <c r="N16" i="27" s="1"/>
  <c r="AS34" i="27"/>
  <c r="AX34" i="27"/>
  <c r="AZ34" i="27"/>
  <c r="S12" i="27" s="1"/>
  <c r="BA34" i="27"/>
  <c r="U12" i="27" s="1"/>
  <c r="P13" i="27" s="1"/>
  <c r="AS35" i="27"/>
  <c r="AX35" i="27"/>
  <c r="AZ35" i="27"/>
  <c r="V12" i="27" s="1"/>
  <c r="BA35" i="27"/>
  <c r="X12" i="27" s="1"/>
  <c r="P14" i="27" s="1"/>
  <c r="Q14" i="27" s="1"/>
  <c r="AS36" i="27"/>
  <c r="AX36" i="27"/>
  <c r="AZ36" i="27"/>
  <c r="Y12" i="27" s="1"/>
  <c r="Z12" i="27" s="1"/>
  <c r="BA36" i="27"/>
  <c r="AA12" i="27" s="1"/>
  <c r="P15" i="27" s="1"/>
  <c r="Q15" i="27" s="1"/>
  <c r="AS37" i="27"/>
  <c r="AX37" i="27"/>
  <c r="AZ37" i="27"/>
  <c r="AB12" i="27" s="1"/>
  <c r="AC12" i="27" s="1"/>
  <c r="BA37" i="27"/>
  <c r="AD12" i="27" s="1"/>
  <c r="P16" i="27" s="1"/>
  <c r="Q16" i="27" s="1"/>
  <c r="AS38" i="27"/>
  <c r="AX38" i="27"/>
  <c r="AZ38" i="27"/>
  <c r="V13" i="27" s="1"/>
  <c r="BA38" i="27"/>
  <c r="X13" i="27" s="1"/>
  <c r="S14" i="27" s="1"/>
  <c r="T14" i="27" s="1"/>
  <c r="AS39" i="27"/>
  <c r="AX39" i="27"/>
  <c r="AZ39" i="27"/>
  <c r="Y13" i="27" s="1"/>
  <c r="BA39" i="27"/>
  <c r="AA13" i="27" s="1"/>
  <c r="S15" i="27" s="1"/>
  <c r="T15" i="27" s="1"/>
  <c r="AS40" i="27"/>
  <c r="AX40" i="27"/>
  <c r="AZ40" i="27"/>
  <c r="AB13" i="27" s="1"/>
  <c r="AC13" i="27" s="1"/>
  <c r="BA40" i="27"/>
  <c r="AD13" i="27" s="1"/>
  <c r="S16" i="27" s="1"/>
  <c r="T16" i="27" s="1"/>
  <c r="AS41" i="27"/>
  <c r="AX41" i="27"/>
  <c r="AZ41" i="27"/>
  <c r="Y14" i="27" s="1"/>
  <c r="Z14" i="27" s="1"/>
  <c r="BA41" i="27"/>
  <c r="AA14" i="27" s="1"/>
  <c r="V15" i="27" s="1"/>
  <c r="W15" i="27" s="1"/>
  <c r="AS42" i="27"/>
  <c r="AX42" i="27"/>
  <c r="AZ42" i="27"/>
  <c r="AB14" i="27" s="1"/>
  <c r="AC14" i="27" s="1"/>
  <c r="BA42" i="27"/>
  <c r="AD14" i="27" s="1"/>
  <c r="V16" i="27" s="1"/>
  <c r="W16" i="27" s="1"/>
  <c r="AS43" i="27"/>
  <c r="AX43" i="27"/>
  <c r="AZ43" i="27"/>
  <c r="AB15" i="27" s="1"/>
  <c r="AC15" i="27" s="1"/>
  <c r="BA43" i="27"/>
  <c r="AD15" i="27" s="1"/>
  <c r="Y16" i="27" s="1"/>
  <c r="Z16" i="27" s="1"/>
  <c r="AN6" i="26"/>
  <c r="D7" i="26"/>
  <c r="G7" i="26"/>
  <c r="J7" i="26"/>
  <c r="M7" i="26"/>
  <c r="P7" i="26"/>
  <c r="S7" i="26"/>
  <c r="V7" i="26"/>
  <c r="Y7" i="26"/>
  <c r="AB7" i="26"/>
  <c r="C8" i="26"/>
  <c r="AS8" i="26"/>
  <c r="AX8" i="26"/>
  <c r="AZ8" i="26"/>
  <c r="G8" i="26" s="1"/>
  <c r="BA8" i="26"/>
  <c r="I8" i="26" s="1"/>
  <c r="BD8" i="26"/>
  <c r="BI8" i="26"/>
  <c r="BK8" i="26"/>
  <c r="BL8" i="26"/>
  <c r="C9" i="26"/>
  <c r="AS9" i="26"/>
  <c r="AX9" i="26"/>
  <c r="AZ9" i="26"/>
  <c r="J8" i="26" s="1"/>
  <c r="BA9" i="26"/>
  <c r="L8" i="26" s="1"/>
  <c r="D10" i="26" s="1"/>
  <c r="BD9" i="26"/>
  <c r="BI9" i="26"/>
  <c r="BK9" i="26"/>
  <c r="BL9" i="26"/>
  <c r="C10" i="26"/>
  <c r="AS10" i="26"/>
  <c r="AX10" i="26"/>
  <c r="AZ10" i="26"/>
  <c r="M8" i="26" s="1"/>
  <c r="BA10" i="26"/>
  <c r="O8" i="26" s="1"/>
  <c r="D11" i="26" s="1"/>
  <c r="BD10" i="26"/>
  <c r="BI10" i="26"/>
  <c r="BK10" i="26"/>
  <c r="BL10" i="26"/>
  <c r="C11" i="26"/>
  <c r="AS11" i="26"/>
  <c r="AX11" i="26"/>
  <c r="AZ11" i="26"/>
  <c r="P8" i="26" s="1"/>
  <c r="BA11" i="26"/>
  <c r="R8" i="26" s="1"/>
  <c r="D12" i="26" s="1"/>
  <c r="BD11" i="26"/>
  <c r="BI11" i="26"/>
  <c r="BK11" i="26"/>
  <c r="BL11" i="26"/>
  <c r="C12" i="26"/>
  <c r="AS12" i="26"/>
  <c r="AX12" i="26"/>
  <c r="AZ12" i="26"/>
  <c r="S8" i="26" s="1"/>
  <c r="BA12" i="26"/>
  <c r="U8" i="26" s="1"/>
  <c r="D13" i="26" s="1"/>
  <c r="BD12" i="26"/>
  <c r="BI12" i="26"/>
  <c r="BK12" i="26"/>
  <c r="BL12" i="26"/>
  <c r="C13" i="26"/>
  <c r="AS13" i="26"/>
  <c r="AX13" i="26"/>
  <c r="AZ13" i="26"/>
  <c r="V8" i="26" s="1"/>
  <c r="W8" i="26" s="1"/>
  <c r="BA13" i="26"/>
  <c r="X8" i="26" s="1"/>
  <c r="D14" i="26" s="1"/>
  <c r="E14" i="26" s="1"/>
  <c r="BD13" i="26"/>
  <c r="BI13" i="26"/>
  <c r="BK13" i="26"/>
  <c r="BL13" i="26"/>
  <c r="C14" i="26"/>
  <c r="AS14" i="26"/>
  <c r="AX14" i="26"/>
  <c r="AZ14" i="26"/>
  <c r="Y8" i="26" s="1"/>
  <c r="Z8" i="26" s="1"/>
  <c r="BA14" i="26"/>
  <c r="AA8" i="26" s="1"/>
  <c r="D15" i="26" s="1"/>
  <c r="E15" i="26" s="1"/>
  <c r="BD14" i="26"/>
  <c r="BI14" i="26"/>
  <c r="BK14" i="26"/>
  <c r="BL14" i="26"/>
  <c r="C15" i="26"/>
  <c r="AS15" i="26"/>
  <c r="AX15" i="26"/>
  <c r="AZ15" i="26"/>
  <c r="AB8" i="26" s="1"/>
  <c r="AC8" i="26" s="1"/>
  <c r="BA15" i="26"/>
  <c r="AD8" i="26" s="1"/>
  <c r="D16" i="26" s="1"/>
  <c r="E16" i="26" s="1"/>
  <c r="C16" i="26"/>
  <c r="AS16" i="26"/>
  <c r="AX16" i="26"/>
  <c r="AZ16" i="26"/>
  <c r="J9" i="26" s="1"/>
  <c r="BA16" i="26"/>
  <c r="L9" i="26" s="1"/>
  <c r="G10" i="26" s="1"/>
  <c r="AS17" i="26"/>
  <c r="AX17" i="26"/>
  <c r="AZ17" i="26"/>
  <c r="M9" i="26" s="1"/>
  <c r="BA17" i="26"/>
  <c r="O9" i="26" s="1"/>
  <c r="G11" i="26" s="1"/>
  <c r="BD17" i="26"/>
  <c r="BI17" i="26"/>
  <c r="BK17" i="26"/>
  <c r="BL17" i="26"/>
  <c r="AS18" i="26"/>
  <c r="AX18" i="26"/>
  <c r="AZ18" i="26"/>
  <c r="P9" i="26" s="1"/>
  <c r="BA18" i="26"/>
  <c r="R9" i="26" s="1"/>
  <c r="G12" i="26" s="1"/>
  <c r="BD18" i="26"/>
  <c r="BI18" i="26"/>
  <c r="BK18" i="26"/>
  <c r="BL18" i="26"/>
  <c r="AS19" i="26"/>
  <c r="AX19" i="26"/>
  <c r="AZ19" i="26"/>
  <c r="S9" i="26" s="1"/>
  <c r="BA19" i="26"/>
  <c r="U9" i="26" s="1"/>
  <c r="G13" i="26" s="1"/>
  <c r="BD19" i="26"/>
  <c r="BI19" i="26"/>
  <c r="BK19" i="26"/>
  <c r="BL19" i="26"/>
  <c r="AS20" i="26"/>
  <c r="AX20" i="26"/>
  <c r="AZ20" i="26"/>
  <c r="V9" i="26" s="1"/>
  <c r="W9" i="26" s="1"/>
  <c r="BA20" i="26"/>
  <c r="X9" i="26" s="1"/>
  <c r="G14" i="26" s="1"/>
  <c r="BD20" i="26"/>
  <c r="BI20" i="26"/>
  <c r="BK20" i="26"/>
  <c r="BL20" i="26"/>
  <c r="AS21" i="26"/>
  <c r="AX21" i="26"/>
  <c r="AZ21" i="26"/>
  <c r="Y9" i="26" s="1"/>
  <c r="Z9" i="26" s="1"/>
  <c r="BA21" i="26"/>
  <c r="AA9" i="26" s="1"/>
  <c r="G15" i="26" s="1"/>
  <c r="BD21" i="26"/>
  <c r="BI21" i="26"/>
  <c r="BK21" i="26"/>
  <c r="BL21" i="26"/>
  <c r="AS22" i="26"/>
  <c r="AX22" i="26"/>
  <c r="AZ22" i="26"/>
  <c r="AB9" i="26" s="1"/>
  <c r="AC9" i="26" s="1"/>
  <c r="BA22" i="26"/>
  <c r="AD9" i="26" s="1"/>
  <c r="G16" i="26" s="1"/>
  <c r="H16" i="26" s="1"/>
  <c r="BD22" i="26"/>
  <c r="BI22" i="26"/>
  <c r="BK22" i="26"/>
  <c r="BL22" i="26"/>
  <c r="AS23" i="26"/>
  <c r="AX23" i="26"/>
  <c r="AZ23" i="26"/>
  <c r="M10" i="26" s="1"/>
  <c r="BA23" i="26"/>
  <c r="O10" i="26" s="1"/>
  <c r="J11" i="26" s="1"/>
  <c r="BD23" i="26"/>
  <c r="BI23" i="26"/>
  <c r="BK23" i="26"/>
  <c r="BL23" i="26"/>
  <c r="AS24" i="26"/>
  <c r="AX24" i="26"/>
  <c r="AZ24" i="26"/>
  <c r="P10" i="26" s="1"/>
  <c r="BA24" i="26"/>
  <c r="R10" i="26" s="1"/>
  <c r="J12" i="26" s="1"/>
  <c r="BD24" i="26"/>
  <c r="BI24" i="26"/>
  <c r="BK24" i="26"/>
  <c r="BL24" i="26"/>
  <c r="AS25" i="26"/>
  <c r="AX25" i="26"/>
  <c r="AZ25" i="26"/>
  <c r="S10" i="26" s="1"/>
  <c r="BA25" i="26"/>
  <c r="U10" i="26" s="1"/>
  <c r="J13" i="26" s="1"/>
  <c r="BD25" i="26"/>
  <c r="BI25" i="26"/>
  <c r="BK25" i="26"/>
  <c r="BL25" i="26"/>
  <c r="AS26" i="26"/>
  <c r="AX26" i="26"/>
  <c r="AZ26" i="26"/>
  <c r="V10" i="26" s="1"/>
  <c r="W10" i="26" s="1"/>
  <c r="BA26" i="26"/>
  <c r="X10" i="26" s="1"/>
  <c r="J14" i="26" s="1"/>
  <c r="K14" i="26" s="1"/>
  <c r="BD26" i="26"/>
  <c r="BI26" i="26"/>
  <c r="BK26" i="26"/>
  <c r="BL26" i="26"/>
  <c r="AS27" i="26"/>
  <c r="AX27" i="26"/>
  <c r="AZ27" i="26"/>
  <c r="Y10" i="26" s="1"/>
  <c r="Z10" i="26" s="1"/>
  <c r="BA27" i="26"/>
  <c r="AA10" i="26" s="1"/>
  <c r="J15" i="26" s="1"/>
  <c r="K15" i="26" s="1"/>
  <c r="BD27" i="26"/>
  <c r="BI27" i="26"/>
  <c r="BK27" i="26"/>
  <c r="BL27" i="26"/>
  <c r="AS28" i="26"/>
  <c r="AX28" i="26"/>
  <c r="AZ28" i="26"/>
  <c r="AB10" i="26" s="1"/>
  <c r="AC10" i="26" s="1"/>
  <c r="BA28" i="26"/>
  <c r="AD10" i="26" s="1"/>
  <c r="J16" i="26" s="1"/>
  <c r="K16" i="26" s="1"/>
  <c r="BD28" i="26"/>
  <c r="BI28" i="26"/>
  <c r="BK28" i="26"/>
  <c r="BL28" i="26"/>
  <c r="AS29" i="26"/>
  <c r="AX29" i="26"/>
  <c r="AZ29" i="26"/>
  <c r="P11" i="26" s="1"/>
  <c r="BA29" i="26"/>
  <c r="R11" i="26" s="1"/>
  <c r="M12" i="26" s="1"/>
  <c r="BD29" i="26"/>
  <c r="BI29" i="26"/>
  <c r="BK29" i="26"/>
  <c r="BL29" i="26"/>
  <c r="AS30" i="26"/>
  <c r="AX30" i="26"/>
  <c r="AZ30" i="26"/>
  <c r="S11" i="26" s="1"/>
  <c r="BA30" i="26"/>
  <c r="U11" i="26" s="1"/>
  <c r="M13" i="26" s="1"/>
  <c r="AS31" i="26"/>
  <c r="AX31" i="26"/>
  <c r="AZ31" i="26"/>
  <c r="V11" i="26" s="1"/>
  <c r="W11" i="26" s="1"/>
  <c r="BA31" i="26"/>
  <c r="X11" i="26" s="1"/>
  <c r="M14" i="26" s="1"/>
  <c r="N14" i="26" s="1"/>
  <c r="AS32" i="26"/>
  <c r="AX32" i="26"/>
  <c r="AZ32" i="26"/>
  <c r="Y11" i="26" s="1"/>
  <c r="Z11" i="26" s="1"/>
  <c r="BA32" i="26"/>
  <c r="AA11" i="26" s="1"/>
  <c r="M15" i="26" s="1"/>
  <c r="N15" i="26" s="1"/>
  <c r="AS33" i="26"/>
  <c r="AX33" i="26"/>
  <c r="AZ33" i="26"/>
  <c r="AB11" i="26" s="1"/>
  <c r="AC11" i="26" s="1"/>
  <c r="BA33" i="26"/>
  <c r="AD11" i="26" s="1"/>
  <c r="M16" i="26" s="1"/>
  <c r="N16" i="26" s="1"/>
  <c r="AS34" i="26"/>
  <c r="AX34" i="26"/>
  <c r="AZ34" i="26"/>
  <c r="S12" i="26" s="1"/>
  <c r="BA34" i="26"/>
  <c r="U12" i="26" s="1"/>
  <c r="P13" i="26" s="1"/>
  <c r="AS35" i="26"/>
  <c r="AX35" i="26"/>
  <c r="AZ35" i="26"/>
  <c r="V12" i="26" s="1"/>
  <c r="W12" i="26" s="1"/>
  <c r="BA35" i="26"/>
  <c r="X12" i="26" s="1"/>
  <c r="P14" i="26" s="1"/>
  <c r="Q14" i="26" s="1"/>
  <c r="AS36" i="26"/>
  <c r="AX36" i="26"/>
  <c r="AZ36" i="26"/>
  <c r="Y12" i="26" s="1"/>
  <c r="Z12" i="26" s="1"/>
  <c r="BA36" i="26"/>
  <c r="AA12" i="26" s="1"/>
  <c r="P15" i="26" s="1"/>
  <c r="Q15" i="26" s="1"/>
  <c r="AS37" i="26"/>
  <c r="AX37" i="26"/>
  <c r="AZ37" i="26"/>
  <c r="AB12" i="26" s="1"/>
  <c r="BA37" i="26"/>
  <c r="AD12" i="26" s="1"/>
  <c r="P16" i="26" s="1"/>
  <c r="Q16" i="26" s="1"/>
  <c r="AS38" i="26"/>
  <c r="AX38" i="26"/>
  <c r="AZ38" i="26"/>
  <c r="V13" i="26" s="1"/>
  <c r="BA38" i="26"/>
  <c r="X13" i="26" s="1"/>
  <c r="S14" i="26" s="1"/>
  <c r="T14" i="26" s="1"/>
  <c r="AS39" i="26"/>
  <c r="AX39" i="26"/>
  <c r="AZ39" i="26"/>
  <c r="Y13" i="26" s="1"/>
  <c r="BA39" i="26"/>
  <c r="AA13" i="26" s="1"/>
  <c r="S15" i="26" s="1"/>
  <c r="T15" i="26" s="1"/>
  <c r="AS40" i="26"/>
  <c r="AX40" i="26"/>
  <c r="AZ40" i="26"/>
  <c r="AB13" i="26" s="1"/>
  <c r="BA40" i="26"/>
  <c r="AD13" i="26" s="1"/>
  <c r="S16" i="26" s="1"/>
  <c r="T16" i="26" s="1"/>
  <c r="AS41" i="26"/>
  <c r="AX41" i="26"/>
  <c r="AZ41" i="26"/>
  <c r="Y14" i="26" s="1"/>
  <c r="BA41" i="26"/>
  <c r="AA14" i="26" s="1"/>
  <c r="V15" i="26" s="1"/>
  <c r="W15" i="26" s="1"/>
  <c r="AS42" i="26"/>
  <c r="AX42" i="26"/>
  <c r="AZ42" i="26"/>
  <c r="AB14" i="26" s="1"/>
  <c r="BA42" i="26"/>
  <c r="AD14" i="26" s="1"/>
  <c r="V16" i="26" s="1"/>
  <c r="W16" i="26" s="1"/>
  <c r="AS43" i="26"/>
  <c r="AX43" i="26"/>
  <c r="AZ43" i="26"/>
  <c r="AB15" i="26" s="1"/>
  <c r="BA43" i="26"/>
  <c r="AD15" i="26" s="1"/>
  <c r="Y16" i="26" s="1"/>
  <c r="Z16" i="26" s="1"/>
  <c r="AN6" i="25"/>
  <c r="D7" i="25"/>
  <c r="G7" i="25"/>
  <c r="J7" i="25"/>
  <c r="M7" i="25"/>
  <c r="P7" i="25"/>
  <c r="S7" i="25"/>
  <c r="V7" i="25"/>
  <c r="Y7" i="25"/>
  <c r="AB7" i="25"/>
  <c r="C8" i="25"/>
  <c r="AS8" i="25"/>
  <c r="AX8" i="25"/>
  <c r="AZ8" i="25"/>
  <c r="G8" i="25" s="1"/>
  <c r="BA8" i="25"/>
  <c r="I8" i="25" s="1"/>
  <c r="BD8" i="25"/>
  <c r="BI8" i="25"/>
  <c r="BK8" i="25"/>
  <c r="BL8" i="25"/>
  <c r="C9" i="25"/>
  <c r="AS9" i="25"/>
  <c r="AX9" i="25"/>
  <c r="AZ9" i="25"/>
  <c r="J8" i="25" s="1"/>
  <c r="BA9" i="25"/>
  <c r="L8" i="25" s="1"/>
  <c r="D10" i="25" s="1"/>
  <c r="BD9" i="25"/>
  <c r="BI9" i="25"/>
  <c r="BK9" i="25"/>
  <c r="BL9" i="25"/>
  <c r="C10" i="25"/>
  <c r="AS10" i="25"/>
  <c r="AX10" i="25"/>
  <c r="AZ10" i="25"/>
  <c r="M8" i="25" s="1"/>
  <c r="BA10" i="25"/>
  <c r="O8" i="25" s="1"/>
  <c r="D11" i="25" s="1"/>
  <c r="BD10" i="25"/>
  <c r="BI10" i="25"/>
  <c r="BK10" i="25"/>
  <c r="BL10" i="25"/>
  <c r="C11" i="25"/>
  <c r="AS11" i="25"/>
  <c r="AX11" i="25"/>
  <c r="AZ11" i="25"/>
  <c r="P8" i="25" s="1"/>
  <c r="BA11" i="25"/>
  <c r="R8" i="25" s="1"/>
  <c r="D12" i="25" s="1"/>
  <c r="BD11" i="25"/>
  <c r="BI11" i="25"/>
  <c r="BK11" i="25"/>
  <c r="BL11" i="25"/>
  <c r="C12" i="25"/>
  <c r="AS12" i="25"/>
  <c r="AX12" i="25"/>
  <c r="AZ12" i="25"/>
  <c r="S8" i="25" s="1"/>
  <c r="BA12" i="25"/>
  <c r="U8" i="25" s="1"/>
  <c r="D13" i="25" s="1"/>
  <c r="BD12" i="25"/>
  <c r="BI12" i="25"/>
  <c r="BK12" i="25"/>
  <c r="BL12" i="25"/>
  <c r="C13" i="25"/>
  <c r="AS13" i="25"/>
  <c r="AX13" i="25"/>
  <c r="AZ13" i="25"/>
  <c r="V8" i="25" s="1"/>
  <c r="BA13" i="25"/>
  <c r="X8" i="25" s="1"/>
  <c r="D14" i="25" s="1"/>
  <c r="BD13" i="25"/>
  <c r="BI13" i="25"/>
  <c r="BK13" i="25"/>
  <c r="BL13" i="25"/>
  <c r="C14" i="25"/>
  <c r="AS14" i="25"/>
  <c r="AX14" i="25"/>
  <c r="AZ14" i="25"/>
  <c r="Y8" i="25" s="1"/>
  <c r="Z8" i="25" s="1"/>
  <c r="BA14" i="25"/>
  <c r="AA8" i="25" s="1"/>
  <c r="D15" i="25" s="1"/>
  <c r="E15" i="25" s="1"/>
  <c r="BD14" i="25"/>
  <c r="BI14" i="25"/>
  <c r="BK14" i="25"/>
  <c r="BL14" i="25"/>
  <c r="C15" i="25"/>
  <c r="AS15" i="25"/>
  <c r="AX15" i="25"/>
  <c r="AZ15" i="25"/>
  <c r="AB8" i="25" s="1"/>
  <c r="AC8" i="25" s="1"/>
  <c r="BA15" i="25"/>
  <c r="AD8" i="25" s="1"/>
  <c r="D16" i="25" s="1"/>
  <c r="E16" i="25" s="1"/>
  <c r="C16" i="25"/>
  <c r="AS16" i="25"/>
  <c r="AX16" i="25"/>
  <c r="AZ16" i="25"/>
  <c r="J9" i="25" s="1"/>
  <c r="BA16" i="25"/>
  <c r="L9" i="25" s="1"/>
  <c r="G10" i="25" s="1"/>
  <c r="AS17" i="25"/>
  <c r="AX17" i="25"/>
  <c r="AZ17" i="25"/>
  <c r="M9" i="25" s="1"/>
  <c r="BA17" i="25"/>
  <c r="O9" i="25" s="1"/>
  <c r="G11" i="25" s="1"/>
  <c r="BD17" i="25"/>
  <c r="BI17" i="25"/>
  <c r="BK17" i="25"/>
  <c r="BL17" i="25"/>
  <c r="AS18" i="25"/>
  <c r="AX18" i="25"/>
  <c r="AZ18" i="25"/>
  <c r="P9" i="25" s="1"/>
  <c r="BA18" i="25"/>
  <c r="R9" i="25" s="1"/>
  <c r="G12" i="25" s="1"/>
  <c r="BD18" i="25"/>
  <c r="BI18" i="25"/>
  <c r="BK18" i="25"/>
  <c r="BL18" i="25"/>
  <c r="AS19" i="25"/>
  <c r="AX19" i="25"/>
  <c r="AZ19" i="25"/>
  <c r="S9" i="25" s="1"/>
  <c r="BA19" i="25"/>
  <c r="U9" i="25" s="1"/>
  <c r="G13" i="25" s="1"/>
  <c r="BD19" i="25"/>
  <c r="BI19" i="25"/>
  <c r="BK19" i="25"/>
  <c r="BL19" i="25"/>
  <c r="AS20" i="25"/>
  <c r="AX20" i="25"/>
  <c r="AZ20" i="25"/>
  <c r="V9" i="25" s="1"/>
  <c r="BA20" i="25"/>
  <c r="X9" i="25" s="1"/>
  <c r="G14" i="25" s="1"/>
  <c r="BD20" i="25"/>
  <c r="BI20" i="25"/>
  <c r="BK20" i="25"/>
  <c r="BL20" i="25"/>
  <c r="AS21" i="25"/>
  <c r="AX21" i="25"/>
  <c r="AZ21" i="25"/>
  <c r="Y9" i="25" s="1"/>
  <c r="Z9" i="25" s="1"/>
  <c r="BA21" i="25"/>
  <c r="AA9" i="25" s="1"/>
  <c r="G15" i="25" s="1"/>
  <c r="BD21" i="25"/>
  <c r="BI21" i="25"/>
  <c r="BK21" i="25"/>
  <c r="BL21" i="25"/>
  <c r="AS22" i="25"/>
  <c r="AX22" i="25"/>
  <c r="AZ22" i="25"/>
  <c r="AB9" i="25" s="1"/>
  <c r="AC9" i="25" s="1"/>
  <c r="BA22" i="25"/>
  <c r="AD9" i="25" s="1"/>
  <c r="G16" i="25" s="1"/>
  <c r="H16" i="25" s="1"/>
  <c r="BD22" i="25"/>
  <c r="BI22" i="25"/>
  <c r="BK22" i="25"/>
  <c r="BL22" i="25"/>
  <c r="AS23" i="25"/>
  <c r="AX23" i="25"/>
  <c r="AZ23" i="25"/>
  <c r="M10" i="25" s="1"/>
  <c r="BA23" i="25"/>
  <c r="O10" i="25" s="1"/>
  <c r="J11" i="25" s="1"/>
  <c r="BD23" i="25"/>
  <c r="BI23" i="25"/>
  <c r="BK23" i="25"/>
  <c r="BL23" i="25"/>
  <c r="AS24" i="25"/>
  <c r="AX24" i="25"/>
  <c r="AZ24" i="25"/>
  <c r="P10" i="25" s="1"/>
  <c r="BA24" i="25"/>
  <c r="R10" i="25" s="1"/>
  <c r="J12" i="25" s="1"/>
  <c r="BD24" i="25"/>
  <c r="BI24" i="25"/>
  <c r="BK24" i="25"/>
  <c r="BL24" i="25"/>
  <c r="AS25" i="25"/>
  <c r="AX25" i="25"/>
  <c r="AZ25" i="25"/>
  <c r="S10" i="25" s="1"/>
  <c r="BA25" i="25"/>
  <c r="U10" i="25" s="1"/>
  <c r="J13" i="25" s="1"/>
  <c r="BD25" i="25"/>
  <c r="BI25" i="25"/>
  <c r="BK25" i="25"/>
  <c r="BL25" i="25"/>
  <c r="AS26" i="25"/>
  <c r="AX26" i="25"/>
  <c r="AZ26" i="25"/>
  <c r="V10" i="25" s="1"/>
  <c r="BA26" i="25"/>
  <c r="X10" i="25" s="1"/>
  <c r="J14" i="25" s="1"/>
  <c r="BD26" i="25"/>
  <c r="BI26" i="25"/>
  <c r="BK26" i="25"/>
  <c r="BL26" i="25"/>
  <c r="AS27" i="25"/>
  <c r="AX27" i="25"/>
  <c r="AZ27" i="25"/>
  <c r="Y10" i="25" s="1"/>
  <c r="Z10" i="25" s="1"/>
  <c r="BA27" i="25"/>
  <c r="AA10" i="25" s="1"/>
  <c r="J15" i="25" s="1"/>
  <c r="K15" i="25" s="1"/>
  <c r="BD27" i="25"/>
  <c r="BI27" i="25"/>
  <c r="BK27" i="25"/>
  <c r="BL27" i="25"/>
  <c r="AS28" i="25"/>
  <c r="AX28" i="25"/>
  <c r="AZ28" i="25"/>
  <c r="AB10" i="25" s="1"/>
  <c r="AC10" i="25" s="1"/>
  <c r="BA28" i="25"/>
  <c r="AD10" i="25" s="1"/>
  <c r="J16" i="25" s="1"/>
  <c r="K16" i="25" s="1"/>
  <c r="BD28" i="25"/>
  <c r="BI28" i="25"/>
  <c r="BK28" i="25"/>
  <c r="BL28" i="25"/>
  <c r="AS29" i="25"/>
  <c r="AX29" i="25"/>
  <c r="AZ29" i="25"/>
  <c r="P11" i="25" s="1"/>
  <c r="BA29" i="25"/>
  <c r="R11" i="25" s="1"/>
  <c r="M12" i="25" s="1"/>
  <c r="BD29" i="25"/>
  <c r="BI29" i="25"/>
  <c r="BK29" i="25"/>
  <c r="BL29" i="25"/>
  <c r="AS30" i="25"/>
  <c r="AX30" i="25"/>
  <c r="AZ30" i="25"/>
  <c r="S11" i="25" s="1"/>
  <c r="T11" i="25" s="1"/>
  <c r="BA30" i="25"/>
  <c r="U11" i="25" s="1"/>
  <c r="M13" i="25" s="1"/>
  <c r="N13" i="25" s="1"/>
  <c r="AS31" i="25"/>
  <c r="AX31" i="25"/>
  <c r="AZ31" i="25"/>
  <c r="V11" i="25" s="1"/>
  <c r="BA31" i="25"/>
  <c r="X11" i="25" s="1"/>
  <c r="M14" i="25" s="1"/>
  <c r="AS32" i="25"/>
  <c r="AX32" i="25"/>
  <c r="AZ32" i="25"/>
  <c r="Y11" i="25" s="1"/>
  <c r="Z11" i="25" s="1"/>
  <c r="BA32" i="25"/>
  <c r="AA11" i="25" s="1"/>
  <c r="M15" i="25" s="1"/>
  <c r="N15" i="25" s="1"/>
  <c r="AS33" i="25"/>
  <c r="AX33" i="25"/>
  <c r="AZ33" i="25"/>
  <c r="AB11" i="25" s="1"/>
  <c r="AC11" i="25" s="1"/>
  <c r="BA33" i="25"/>
  <c r="AD11" i="25" s="1"/>
  <c r="M16" i="25" s="1"/>
  <c r="N16" i="25" s="1"/>
  <c r="AS34" i="25"/>
  <c r="AX34" i="25"/>
  <c r="AZ34" i="25"/>
  <c r="S12" i="25" s="1"/>
  <c r="BA34" i="25"/>
  <c r="U12" i="25" s="1"/>
  <c r="P13" i="25" s="1"/>
  <c r="AS35" i="25"/>
  <c r="AX35" i="25"/>
  <c r="AZ35" i="25"/>
  <c r="V12" i="25" s="1"/>
  <c r="BA35" i="25"/>
  <c r="X12" i="25" s="1"/>
  <c r="P14" i="25" s="1"/>
  <c r="AS36" i="25"/>
  <c r="AX36" i="25"/>
  <c r="AZ36" i="25"/>
  <c r="Y12" i="25" s="1"/>
  <c r="Z12" i="25" s="1"/>
  <c r="BA36" i="25"/>
  <c r="AA12" i="25" s="1"/>
  <c r="P15" i="25" s="1"/>
  <c r="Q15" i="25" s="1"/>
  <c r="AS37" i="25"/>
  <c r="AX37" i="25"/>
  <c r="AZ37" i="25"/>
  <c r="AB12" i="25" s="1"/>
  <c r="BA37" i="25"/>
  <c r="AD12" i="25" s="1"/>
  <c r="P16" i="25" s="1"/>
  <c r="Q16" i="25" s="1"/>
  <c r="AS38" i="25"/>
  <c r="AX38" i="25"/>
  <c r="AZ38" i="25"/>
  <c r="V13" i="25" s="1"/>
  <c r="BA38" i="25"/>
  <c r="X13" i="25" s="1"/>
  <c r="S14" i="25" s="1"/>
  <c r="AS39" i="25"/>
  <c r="AX39" i="25"/>
  <c r="AZ39" i="25"/>
  <c r="Y13" i="25" s="1"/>
  <c r="BA39" i="25"/>
  <c r="AA13" i="25" s="1"/>
  <c r="S15" i="25" s="1"/>
  <c r="T15" i="25" s="1"/>
  <c r="AS40" i="25"/>
  <c r="AX40" i="25"/>
  <c r="AZ40" i="25"/>
  <c r="AB13" i="25" s="1"/>
  <c r="BA40" i="25"/>
  <c r="AD13" i="25" s="1"/>
  <c r="S16" i="25" s="1"/>
  <c r="T16" i="25" s="1"/>
  <c r="AS41" i="25"/>
  <c r="AX41" i="25"/>
  <c r="AZ41" i="25"/>
  <c r="Y14" i="25" s="1"/>
  <c r="BA41" i="25"/>
  <c r="AA14" i="25" s="1"/>
  <c r="V15" i="25" s="1"/>
  <c r="W15" i="25" s="1"/>
  <c r="AS42" i="25"/>
  <c r="AX42" i="25"/>
  <c r="AZ42" i="25"/>
  <c r="AB14" i="25" s="1"/>
  <c r="BA42" i="25"/>
  <c r="AD14" i="25" s="1"/>
  <c r="V16" i="25" s="1"/>
  <c r="W16" i="25" s="1"/>
  <c r="AS43" i="25"/>
  <c r="AX43" i="25"/>
  <c r="AZ43" i="25"/>
  <c r="AB15" i="25" s="1"/>
  <c r="BA43" i="25"/>
  <c r="AD15" i="25" s="1"/>
  <c r="Y16" i="25" s="1"/>
  <c r="Z16" i="25" s="1"/>
  <c r="T12" i="25" l="1"/>
  <c r="W9" i="25"/>
  <c r="T10" i="26"/>
  <c r="T8" i="26"/>
  <c r="T8" i="25"/>
  <c r="Q11" i="25"/>
  <c r="T9" i="26"/>
  <c r="N8" i="27"/>
  <c r="W8" i="25"/>
  <c r="F14" i="27"/>
  <c r="F11" i="27"/>
  <c r="E11" i="27" s="1"/>
  <c r="F15" i="27"/>
  <c r="F14" i="26"/>
  <c r="F15" i="26"/>
  <c r="W11" i="25"/>
  <c r="T12" i="26"/>
  <c r="T11" i="26"/>
  <c r="F16" i="26"/>
  <c r="Q9" i="25"/>
  <c r="T9" i="25"/>
  <c r="W10" i="25"/>
  <c r="F14" i="25"/>
  <c r="E14" i="25" s="1"/>
  <c r="T10" i="25"/>
  <c r="H13" i="27"/>
  <c r="AL13" i="27"/>
  <c r="AL12" i="27"/>
  <c r="AM9" i="27"/>
  <c r="G10" i="27"/>
  <c r="AA16" i="27"/>
  <c r="U16" i="27"/>
  <c r="O16" i="27"/>
  <c r="I16" i="27"/>
  <c r="AL15" i="27"/>
  <c r="R15" i="27"/>
  <c r="AL8" i="27"/>
  <c r="AL14" i="27"/>
  <c r="H14" i="27"/>
  <c r="U15" i="27"/>
  <c r="Z13" i="27"/>
  <c r="W13" i="27"/>
  <c r="U14" i="27"/>
  <c r="W12" i="27"/>
  <c r="R14" i="27"/>
  <c r="T12" i="27"/>
  <c r="R13" i="27"/>
  <c r="Q13" i="27" s="1"/>
  <c r="Z11" i="27"/>
  <c r="O15" i="27"/>
  <c r="O14" i="27"/>
  <c r="W11" i="27"/>
  <c r="T11" i="27"/>
  <c r="O13" i="27"/>
  <c r="N13" i="27" s="1"/>
  <c r="Q11" i="27"/>
  <c r="O12" i="27"/>
  <c r="N12" i="27" s="1"/>
  <c r="W10" i="27"/>
  <c r="L14" i="27"/>
  <c r="T10" i="27"/>
  <c r="L13" i="27"/>
  <c r="K13" i="27" s="1"/>
  <c r="Q10" i="27"/>
  <c r="L12" i="27"/>
  <c r="K12" i="27" s="1"/>
  <c r="N10" i="27"/>
  <c r="L11" i="27"/>
  <c r="K11" i="27" s="1"/>
  <c r="Z9" i="27"/>
  <c r="I15" i="27"/>
  <c r="I14" i="27"/>
  <c r="W9" i="27"/>
  <c r="T9" i="27"/>
  <c r="I13" i="27"/>
  <c r="Q9" i="27"/>
  <c r="I12" i="27"/>
  <c r="H12" i="27" s="1"/>
  <c r="N9" i="27"/>
  <c r="I11" i="27"/>
  <c r="H11" i="27" s="1"/>
  <c r="I10" i="27"/>
  <c r="K9" i="27"/>
  <c r="X16" i="27"/>
  <c r="R16" i="27"/>
  <c r="L16" i="27"/>
  <c r="F16" i="27"/>
  <c r="X15" i="27"/>
  <c r="L15" i="27"/>
  <c r="E15" i="27"/>
  <c r="Q8" i="27"/>
  <c r="F12" i="27"/>
  <c r="E12" i="27" s="1"/>
  <c r="AL11" i="27"/>
  <c r="K8" i="27"/>
  <c r="F10" i="27"/>
  <c r="E10" i="27" s="1"/>
  <c r="E9" i="27"/>
  <c r="AL9" i="27"/>
  <c r="AM8" i="27"/>
  <c r="F13" i="27"/>
  <c r="H8" i="27"/>
  <c r="AA16" i="26"/>
  <c r="AC15" i="26"/>
  <c r="AC14" i="26"/>
  <c r="X16" i="26"/>
  <c r="Z14" i="26"/>
  <c r="X15" i="26"/>
  <c r="AC13" i="26"/>
  <c r="U16" i="26"/>
  <c r="U15" i="26"/>
  <c r="Z13" i="26"/>
  <c r="W13" i="26"/>
  <c r="U14" i="26"/>
  <c r="AC12" i="26"/>
  <c r="R16" i="26"/>
  <c r="AL15" i="26"/>
  <c r="H15" i="26"/>
  <c r="AL14" i="26"/>
  <c r="H14" i="26"/>
  <c r="AL13" i="26"/>
  <c r="Q11" i="26"/>
  <c r="O12" i="26"/>
  <c r="N12" i="26" s="1"/>
  <c r="Q10" i="26"/>
  <c r="L12" i="26"/>
  <c r="K12" i="26" s="1"/>
  <c r="N10" i="26"/>
  <c r="L11" i="26"/>
  <c r="K11" i="26" s="1"/>
  <c r="Q9" i="26"/>
  <c r="I12" i="26"/>
  <c r="H12" i="26" s="1"/>
  <c r="N9" i="26"/>
  <c r="I11" i="26"/>
  <c r="H11" i="26" s="1"/>
  <c r="K9" i="26"/>
  <c r="I10" i="26"/>
  <c r="H10" i="26" s="1"/>
  <c r="L16" i="26"/>
  <c r="R15" i="26"/>
  <c r="L15" i="26"/>
  <c r="R14" i="26"/>
  <c r="L14" i="26"/>
  <c r="O13" i="26"/>
  <c r="N13" i="26" s="1"/>
  <c r="I13" i="26"/>
  <c r="H13" i="26" s="1"/>
  <c r="N8" i="26"/>
  <c r="F11" i="26"/>
  <c r="E11" i="26" s="1"/>
  <c r="AL10" i="26"/>
  <c r="H8" i="26"/>
  <c r="AL8" i="26"/>
  <c r="F9" i="26"/>
  <c r="AM9" i="26" s="1"/>
  <c r="O16" i="26"/>
  <c r="I16" i="26"/>
  <c r="O15" i="26"/>
  <c r="I15" i="26"/>
  <c r="O14" i="26"/>
  <c r="I14" i="26"/>
  <c r="R13" i="26"/>
  <c r="Q13" i="26" s="1"/>
  <c r="L13" i="26"/>
  <c r="K13" i="26" s="1"/>
  <c r="F13" i="26"/>
  <c r="E13" i="26" s="1"/>
  <c r="AL12" i="26"/>
  <c r="Q8" i="26"/>
  <c r="F12" i="26"/>
  <c r="E12" i="26" s="1"/>
  <c r="AL11" i="26"/>
  <c r="K8" i="26"/>
  <c r="F10" i="26"/>
  <c r="E10" i="26" s="1"/>
  <c r="D9" i="26"/>
  <c r="AM8" i="26"/>
  <c r="AL15" i="25"/>
  <c r="H15" i="25"/>
  <c r="AL14" i="25"/>
  <c r="AL13" i="25"/>
  <c r="AL12" i="25"/>
  <c r="AA16" i="25"/>
  <c r="AC15" i="25"/>
  <c r="AC14" i="25"/>
  <c r="X16" i="25"/>
  <c r="Z14" i="25"/>
  <c r="X15" i="25"/>
  <c r="U16" i="25"/>
  <c r="AC13" i="25"/>
  <c r="Z13" i="25"/>
  <c r="U15" i="25"/>
  <c r="W13" i="25"/>
  <c r="U14" i="25"/>
  <c r="T14" i="25" s="1"/>
  <c r="AC12" i="25"/>
  <c r="R16" i="25"/>
  <c r="W12" i="25"/>
  <c r="R14" i="25"/>
  <c r="Q14" i="25" s="1"/>
  <c r="Q10" i="25"/>
  <c r="L12" i="25"/>
  <c r="K12" i="25" s="1"/>
  <c r="N10" i="25"/>
  <c r="L11" i="25"/>
  <c r="K11" i="25" s="1"/>
  <c r="N9" i="25"/>
  <c r="I11" i="25"/>
  <c r="H11" i="25" s="1"/>
  <c r="K9" i="25"/>
  <c r="I10" i="25"/>
  <c r="H10" i="25" s="1"/>
  <c r="L16" i="25"/>
  <c r="F16" i="25"/>
  <c r="R15" i="25"/>
  <c r="L15" i="25"/>
  <c r="F15" i="25"/>
  <c r="O14" i="25"/>
  <c r="N14" i="25" s="1"/>
  <c r="I14" i="25"/>
  <c r="H14" i="25" s="1"/>
  <c r="R13" i="25"/>
  <c r="Q13" i="25" s="1"/>
  <c r="L13" i="25"/>
  <c r="K13" i="25" s="1"/>
  <c r="F13" i="25"/>
  <c r="E13" i="25" s="1"/>
  <c r="I12" i="25"/>
  <c r="H12" i="25" s="1"/>
  <c r="N8" i="25"/>
  <c r="F11" i="25"/>
  <c r="E11" i="25" s="1"/>
  <c r="AL10" i="25"/>
  <c r="H8" i="25"/>
  <c r="AL8" i="25"/>
  <c r="F9" i="25"/>
  <c r="AM9" i="25" s="1"/>
  <c r="O16" i="25"/>
  <c r="I16" i="25"/>
  <c r="O15" i="25"/>
  <c r="I15" i="25"/>
  <c r="L14" i="25"/>
  <c r="K14" i="25" s="1"/>
  <c r="O13" i="25"/>
  <c r="I13" i="25"/>
  <c r="H13" i="25" s="1"/>
  <c r="O12" i="25"/>
  <c r="N12" i="25" s="1"/>
  <c r="Q8" i="25"/>
  <c r="F12" i="25"/>
  <c r="E12" i="25" s="1"/>
  <c r="AL11" i="25"/>
  <c r="K8" i="25"/>
  <c r="F10" i="25"/>
  <c r="D9" i="25"/>
  <c r="AM8" i="25"/>
  <c r="AM10" i="25" l="1"/>
  <c r="E10" i="25"/>
  <c r="AN9" i="27"/>
  <c r="AH14" i="27"/>
  <c r="AJ8" i="27"/>
  <c r="AJ11" i="27"/>
  <c r="AJ9" i="27"/>
  <c r="AG11" i="27"/>
  <c r="AH8" i="27"/>
  <c r="AH15" i="27"/>
  <c r="AK8" i="27"/>
  <c r="AG8" i="27"/>
  <c r="AH9" i="27"/>
  <c r="AI8" i="27"/>
  <c r="AJ8" i="26"/>
  <c r="AG11" i="26"/>
  <c r="AH15" i="26"/>
  <c r="AJ8" i="25"/>
  <c r="AJ11" i="25"/>
  <c r="AM11" i="26"/>
  <c r="AN11" i="26" s="1"/>
  <c r="AM10" i="26"/>
  <c r="AN10" i="26" s="1"/>
  <c r="AI11" i="26"/>
  <c r="AM14" i="26"/>
  <c r="AN14" i="26" s="1"/>
  <c r="AJ14" i="27"/>
  <c r="AM14" i="27"/>
  <c r="AN14" i="27" s="1"/>
  <c r="AM15" i="26"/>
  <c r="AN15" i="26" s="1"/>
  <c r="AH11" i="27"/>
  <c r="AM11" i="27"/>
  <c r="AN11" i="27" s="1"/>
  <c r="AJ11" i="26"/>
  <c r="AH14" i="26"/>
  <c r="AH8" i="25"/>
  <c r="AN8" i="25"/>
  <c r="AM10" i="27"/>
  <c r="AH12" i="27"/>
  <c r="AJ12" i="27"/>
  <c r="AG12" i="27"/>
  <c r="AI12" i="27"/>
  <c r="AK12" i="27"/>
  <c r="AM12" i="27"/>
  <c r="AN12" i="27" s="1"/>
  <c r="AM15" i="27"/>
  <c r="AN15" i="27" s="1"/>
  <c r="AN8" i="27"/>
  <c r="AK14" i="27"/>
  <c r="AG14" i="27"/>
  <c r="H10" i="27"/>
  <c r="AL10" i="27"/>
  <c r="AN10" i="27" s="1"/>
  <c r="AI13" i="27"/>
  <c r="AK13" i="27"/>
  <c r="AM13" i="27"/>
  <c r="AN13" i="27" s="1"/>
  <c r="AH13" i="27"/>
  <c r="AJ13" i="27"/>
  <c r="AG9" i="27"/>
  <c r="AK9" i="27"/>
  <c r="AI9" i="27"/>
  <c r="AK11" i="27"/>
  <c r="AI11" i="27"/>
  <c r="AI15" i="27"/>
  <c r="AK15" i="27"/>
  <c r="AG15" i="27"/>
  <c r="AJ15" i="27"/>
  <c r="AG13" i="27"/>
  <c r="AI14" i="27"/>
  <c r="AI8" i="26"/>
  <c r="AH11" i="26"/>
  <c r="AK11" i="26"/>
  <c r="AI13" i="26"/>
  <c r="AK13" i="26"/>
  <c r="AM13" i="26"/>
  <c r="AH13" i="26"/>
  <c r="AJ13" i="26"/>
  <c r="AK8" i="26"/>
  <c r="AG8" i="26"/>
  <c r="AN8" i="26"/>
  <c r="AH8" i="26"/>
  <c r="AK10" i="26"/>
  <c r="AG10" i="26"/>
  <c r="AJ10" i="26"/>
  <c r="AK15" i="26"/>
  <c r="AG15" i="26"/>
  <c r="AN13" i="26"/>
  <c r="AG13" i="26"/>
  <c r="AI14" i="26"/>
  <c r="AJ14" i="26"/>
  <c r="E9" i="26"/>
  <c r="AG9" i="26" s="1"/>
  <c r="AL9" i="26"/>
  <c r="AN9" i="26" s="1"/>
  <c r="AH12" i="26"/>
  <c r="AJ12" i="26"/>
  <c r="AG12" i="26"/>
  <c r="AI12" i="26"/>
  <c r="AK12" i="26"/>
  <c r="AM12" i="26"/>
  <c r="AN12" i="26" s="1"/>
  <c r="AI10" i="26"/>
  <c r="AH10" i="26"/>
  <c r="AI15" i="26"/>
  <c r="AJ15" i="26"/>
  <c r="AK14" i="26"/>
  <c r="AG14" i="26"/>
  <c r="E9" i="25"/>
  <c r="AG9" i="25" s="1"/>
  <c r="AL9" i="25"/>
  <c r="AN9" i="25" s="1"/>
  <c r="AI11" i="25"/>
  <c r="AK11" i="25"/>
  <c r="AG12" i="25"/>
  <c r="AI12" i="25"/>
  <c r="AK12" i="25"/>
  <c r="AM12" i="25"/>
  <c r="AN12" i="25" s="1"/>
  <c r="AH12" i="25"/>
  <c r="AJ12" i="25"/>
  <c r="AK8" i="25"/>
  <c r="AG8" i="25"/>
  <c r="AH11" i="25"/>
  <c r="AG11" i="25"/>
  <c r="AI8" i="25"/>
  <c r="AI10" i="25"/>
  <c r="AN10" i="25"/>
  <c r="AH10" i="25"/>
  <c r="AM11" i="25"/>
  <c r="AN11" i="25" s="1"/>
  <c r="AM14" i="25"/>
  <c r="AN14" i="25" s="1"/>
  <c r="AH15" i="25"/>
  <c r="AJ15" i="25"/>
  <c r="AI15" i="25"/>
  <c r="AK15" i="25"/>
  <c r="AM15" i="25"/>
  <c r="AN15" i="25" s="1"/>
  <c r="AJ14" i="25"/>
  <c r="AK14" i="25"/>
  <c r="AG14" i="25"/>
  <c r="AK10" i="25"/>
  <c r="AG10" i="25"/>
  <c r="AJ10" i="25"/>
  <c r="AH13" i="25"/>
  <c r="AJ13" i="25"/>
  <c r="AI13" i="25"/>
  <c r="AK13" i="25"/>
  <c r="AM13" i="25"/>
  <c r="AN13" i="25" s="1"/>
  <c r="AG13" i="25"/>
  <c r="AH14" i="25"/>
  <c r="AI14" i="25"/>
  <c r="AG15" i="25"/>
  <c r="AF11" i="27" l="1"/>
  <c r="AQ11" i="27" s="1"/>
  <c r="AF8" i="27"/>
  <c r="AQ8" i="27" s="1"/>
  <c r="AE8" i="27"/>
  <c r="AE11" i="27"/>
  <c r="AJ9" i="26"/>
  <c r="AE11" i="26"/>
  <c r="AJ9" i="25"/>
  <c r="AF15" i="27"/>
  <c r="AE15" i="27"/>
  <c r="AG10" i="27"/>
  <c r="AK10" i="27"/>
  <c r="AI10" i="27"/>
  <c r="AE12" i="27"/>
  <c r="AF12" i="27"/>
  <c r="AQ12" i="27" s="1"/>
  <c r="AJ10" i="27"/>
  <c r="AE13" i="27"/>
  <c r="AF13" i="27"/>
  <c r="AQ13" i="27" s="1"/>
  <c r="AF9" i="27"/>
  <c r="AQ9" i="27" s="1"/>
  <c r="AE9" i="27"/>
  <c r="AF14" i="27"/>
  <c r="AE14" i="27"/>
  <c r="AH10" i="27"/>
  <c r="AE12" i="26"/>
  <c r="AF12" i="26"/>
  <c r="AQ12" i="26" s="1"/>
  <c r="AI9" i="26"/>
  <c r="AE13" i="26"/>
  <c r="AF13" i="26"/>
  <c r="AQ13" i="26" s="1"/>
  <c r="AF15" i="26"/>
  <c r="AE15" i="26"/>
  <c r="AF11" i="26"/>
  <c r="AQ11" i="26" s="1"/>
  <c r="AF14" i="26"/>
  <c r="AE14" i="26"/>
  <c r="AH9" i="26"/>
  <c r="AK9" i="26"/>
  <c r="AF10" i="26"/>
  <c r="AQ10" i="26" s="1"/>
  <c r="AE10" i="26"/>
  <c r="AF8" i="26"/>
  <c r="AQ8" i="26" s="1"/>
  <c r="AE8" i="26"/>
  <c r="AF15" i="25"/>
  <c r="AE15" i="25"/>
  <c r="AF10" i="25"/>
  <c r="AQ10" i="25" s="1"/>
  <c r="AE10" i="25"/>
  <c r="AE11" i="25"/>
  <c r="AF11" i="25"/>
  <c r="AQ11" i="25" s="1"/>
  <c r="AE12" i="25"/>
  <c r="AF12" i="25"/>
  <c r="AQ12" i="25" s="1"/>
  <c r="AI9" i="25"/>
  <c r="AE14" i="25"/>
  <c r="AF14" i="25"/>
  <c r="AQ14" i="25" s="1"/>
  <c r="AF13" i="25"/>
  <c r="AQ13" i="25" s="1"/>
  <c r="AE13" i="25"/>
  <c r="AF8" i="25"/>
  <c r="AQ8" i="25" s="1"/>
  <c r="AE8" i="25"/>
  <c r="AH9" i="25"/>
  <c r="AK9" i="25"/>
  <c r="AE9" i="26" l="1"/>
  <c r="AE9" i="25"/>
  <c r="AE10" i="27"/>
  <c r="AF10" i="27"/>
  <c r="AQ10" i="27" s="1"/>
  <c r="AO10" i="27" s="1"/>
  <c r="AF9" i="26"/>
  <c r="AQ9" i="26" s="1"/>
  <c r="AO9" i="26" s="1"/>
  <c r="AF9" i="25"/>
  <c r="AQ9" i="25" s="1"/>
  <c r="AO9" i="25" s="1"/>
  <c r="AO15" i="27" l="1"/>
  <c r="AO12" i="27"/>
  <c r="AO11" i="27"/>
  <c r="AO8" i="27"/>
  <c r="AO13" i="27"/>
  <c r="AO14" i="27"/>
  <c r="AO9" i="27"/>
  <c r="AO13" i="26"/>
  <c r="AO12" i="26"/>
  <c r="AO10" i="26"/>
  <c r="AO14" i="26"/>
  <c r="AO11" i="26"/>
  <c r="AO15" i="26"/>
  <c r="AO8" i="26"/>
  <c r="AO10" i="25"/>
  <c r="AO12" i="25"/>
  <c r="AO15" i="25"/>
  <c r="AO14" i="25"/>
  <c r="AO11" i="25"/>
  <c r="AO13" i="25"/>
  <c r="AO8" i="25"/>
  <c r="AX43" i="24" l="1"/>
  <c r="AX42" i="24"/>
  <c r="AX41" i="24"/>
  <c r="AX40" i="24"/>
  <c r="AX39" i="24"/>
  <c r="AX38" i="24"/>
  <c r="AX37" i="24"/>
  <c r="AX36" i="24"/>
  <c r="AX35" i="24"/>
  <c r="AX34" i="24"/>
  <c r="AX33" i="24"/>
  <c r="AX32" i="24"/>
  <c r="AX31" i="24"/>
  <c r="AX30" i="24"/>
  <c r="AX29" i="24"/>
  <c r="AX28" i="24"/>
  <c r="AX27" i="24"/>
  <c r="AX26" i="24"/>
  <c r="AX25" i="24"/>
  <c r="AX24" i="24"/>
  <c r="AX23" i="24"/>
  <c r="AX22" i="24"/>
  <c r="AX21" i="24"/>
  <c r="AX20" i="24"/>
  <c r="AX19" i="24"/>
  <c r="AX18" i="24"/>
  <c r="AX17" i="24"/>
  <c r="AX16" i="24"/>
  <c r="AX15" i="24"/>
  <c r="AX14" i="24"/>
  <c r="AX13" i="24"/>
  <c r="AX12" i="24"/>
  <c r="AX11" i="24"/>
  <c r="AX10" i="24"/>
  <c r="AX9" i="24"/>
  <c r="AS43" i="24"/>
  <c r="AS42" i="24"/>
  <c r="AS41" i="24"/>
  <c r="AS40" i="24"/>
  <c r="AS39" i="24"/>
  <c r="AS38" i="24"/>
  <c r="AS37" i="24"/>
  <c r="AS36" i="24"/>
  <c r="AS35" i="24"/>
  <c r="AS34" i="24"/>
  <c r="AS33" i="24"/>
  <c r="AS32" i="24"/>
  <c r="AS31" i="24"/>
  <c r="AS30" i="24"/>
  <c r="AS29" i="24"/>
  <c r="AS28" i="24"/>
  <c r="AS27" i="24"/>
  <c r="AS26" i="24"/>
  <c r="AS25" i="24"/>
  <c r="AS24" i="24"/>
  <c r="AS23" i="24"/>
  <c r="AS22" i="24"/>
  <c r="AS21" i="24"/>
  <c r="AS20" i="24"/>
  <c r="AS19" i="24"/>
  <c r="AS18" i="24"/>
  <c r="AS17" i="24"/>
  <c r="AS16" i="24"/>
  <c r="AX8" i="24"/>
  <c r="AS15" i="24"/>
  <c r="AS14" i="24"/>
  <c r="AS13" i="24"/>
  <c r="AS12" i="24"/>
  <c r="AS11" i="24"/>
  <c r="AS10" i="24"/>
  <c r="AS9" i="24"/>
  <c r="AS8" i="24"/>
  <c r="C16" i="24"/>
  <c r="C15" i="24"/>
  <c r="C14" i="24"/>
  <c r="C13" i="24"/>
  <c r="C12" i="24"/>
  <c r="C11" i="24"/>
  <c r="C10" i="24"/>
  <c r="C9" i="24"/>
  <c r="C8" i="24"/>
  <c r="Y7" i="24"/>
  <c r="V7" i="24"/>
  <c r="S7" i="24"/>
  <c r="P7" i="24"/>
  <c r="M7" i="24"/>
  <c r="J7" i="24"/>
  <c r="G7" i="24"/>
  <c r="D7" i="24"/>
  <c r="AB7" i="24"/>
  <c r="AN6" i="24"/>
  <c r="BA43" i="24"/>
  <c r="AD15" i="24" s="1"/>
  <c r="Y16" i="24" s="1"/>
  <c r="BA42" i="24"/>
  <c r="AD14" i="24" s="1"/>
  <c r="V16" i="24" s="1"/>
  <c r="BA41" i="24"/>
  <c r="AA14" i="24" s="1"/>
  <c r="V15" i="24" s="1"/>
  <c r="BA40" i="24"/>
  <c r="AD13" i="24" s="1"/>
  <c r="S16" i="24" s="1"/>
  <c r="BA39" i="24"/>
  <c r="AA13" i="24" s="1"/>
  <c r="S15" i="24" s="1"/>
  <c r="BA38" i="24"/>
  <c r="X13" i="24" s="1"/>
  <c r="S14" i="24" s="1"/>
  <c r="BA37" i="24"/>
  <c r="AD12" i="24" s="1"/>
  <c r="P16" i="24" s="1"/>
  <c r="BA36" i="24"/>
  <c r="AA12" i="24" s="1"/>
  <c r="P15" i="24" s="1"/>
  <c r="BA35" i="24"/>
  <c r="X12" i="24" s="1"/>
  <c r="P14" i="24" s="1"/>
  <c r="BA33" i="24"/>
  <c r="AD11" i="24" s="1"/>
  <c r="M16" i="24" s="1"/>
  <c r="BA32" i="24"/>
  <c r="AA11" i="24" s="1"/>
  <c r="M15" i="24" s="1"/>
  <c r="BA16" i="24"/>
  <c r="L9" i="24" s="1"/>
  <c r="G10" i="24" s="1"/>
  <c r="BA15" i="24"/>
  <c r="AD8" i="24" s="1"/>
  <c r="D16" i="24" s="1"/>
  <c r="AZ43" i="24"/>
  <c r="AB15" i="24" s="1"/>
  <c r="AZ42" i="24"/>
  <c r="AB14" i="24" s="1"/>
  <c r="X16" i="24" s="1"/>
  <c r="AZ41" i="24"/>
  <c r="Y14" i="24" s="1"/>
  <c r="X15" i="24" s="1"/>
  <c r="AZ40" i="24"/>
  <c r="AB13" i="24" s="1"/>
  <c r="U16" i="24" s="1"/>
  <c r="AZ39" i="24"/>
  <c r="Y13" i="24" s="1"/>
  <c r="U15" i="24" s="1"/>
  <c r="AZ38" i="24"/>
  <c r="V13" i="24" s="1"/>
  <c r="AZ37" i="24"/>
  <c r="AB12" i="24" s="1"/>
  <c r="R16" i="24" s="1"/>
  <c r="AZ36" i="24"/>
  <c r="Y12" i="24" s="1"/>
  <c r="R15" i="24" s="1"/>
  <c r="AZ35" i="24"/>
  <c r="V12" i="24" s="1"/>
  <c r="AZ33" i="24"/>
  <c r="AB11" i="24" s="1"/>
  <c r="AZ32" i="24"/>
  <c r="Y11" i="24" s="1"/>
  <c r="O15" i="24" s="1"/>
  <c r="AZ16" i="24"/>
  <c r="J9" i="24" s="1"/>
  <c r="AZ15" i="24"/>
  <c r="AB8" i="24" s="1"/>
  <c r="F16" i="24" s="1"/>
  <c r="BA34" i="24"/>
  <c r="U12" i="24" s="1"/>
  <c r="P13" i="24" s="1"/>
  <c r="AZ34" i="24"/>
  <c r="S12" i="24" s="1"/>
  <c r="R13" i="24" s="1"/>
  <c r="BA31" i="24"/>
  <c r="X11" i="24" s="1"/>
  <c r="M14" i="24" s="1"/>
  <c r="AZ31" i="24"/>
  <c r="V11" i="24" s="1"/>
  <c r="BA30" i="24"/>
  <c r="U11" i="24" s="1"/>
  <c r="M13" i="24" s="1"/>
  <c r="AZ30" i="24"/>
  <c r="S11" i="24" s="1"/>
  <c r="O13" i="24" s="1"/>
  <c r="BL29" i="24"/>
  <c r="BK29" i="24"/>
  <c r="BL28" i="24"/>
  <c r="BK28" i="24"/>
  <c r="BL27" i="24"/>
  <c r="BK27" i="24"/>
  <c r="BL26" i="24"/>
  <c r="BK26" i="24"/>
  <c r="BL25" i="24"/>
  <c r="BK25" i="24"/>
  <c r="BL24" i="24"/>
  <c r="BK24" i="24"/>
  <c r="BL23" i="24"/>
  <c r="BK23" i="24"/>
  <c r="BL22" i="24"/>
  <c r="BK22" i="24"/>
  <c r="BL21" i="24"/>
  <c r="BK21" i="24"/>
  <c r="BL20" i="24"/>
  <c r="BK20" i="24"/>
  <c r="BL19" i="24"/>
  <c r="BK19" i="24"/>
  <c r="BL18" i="24"/>
  <c r="BK18" i="24"/>
  <c r="BL17" i="24"/>
  <c r="BK17" i="24"/>
  <c r="BL11" i="24"/>
  <c r="BK11" i="24"/>
  <c r="BL10" i="24"/>
  <c r="BK10" i="24"/>
  <c r="BL9" i="24"/>
  <c r="BK9" i="24"/>
  <c r="BI29" i="24"/>
  <c r="BD29" i="24"/>
  <c r="BI28" i="24"/>
  <c r="BD28" i="24"/>
  <c r="BI27" i="24"/>
  <c r="BD27" i="24"/>
  <c r="BI26" i="24"/>
  <c r="BD26" i="24"/>
  <c r="BI25" i="24"/>
  <c r="BD25" i="24"/>
  <c r="BI24" i="24"/>
  <c r="BD24" i="24"/>
  <c r="BI23" i="24"/>
  <c r="BD23" i="24"/>
  <c r="BI22" i="24"/>
  <c r="BD22" i="24"/>
  <c r="BI21" i="24"/>
  <c r="BD21" i="24"/>
  <c r="BI20" i="24"/>
  <c r="BD20" i="24"/>
  <c r="BI19" i="24"/>
  <c r="BD19" i="24"/>
  <c r="BI18" i="24"/>
  <c r="BD18" i="24"/>
  <c r="BI17" i="24"/>
  <c r="BD17" i="24"/>
  <c r="BL14" i="24"/>
  <c r="BK14" i="24"/>
  <c r="BI14" i="24"/>
  <c r="BD14" i="24"/>
  <c r="BL13" i="24"/>
  <c r="BK13" i="24"/>
  <c r="BI13" i="24"/>
  <c r="BD13" i="24"/>
  <c r="BL12" i="24"/>
  <c r="BK12" i="24"/>
  <c r="BI12" i="24"/>
  <c r="BD12" i="24"/>
  <c r="BI11" i="24"/>
  <c r="BD11" i="24"/>
  <c r="BI10" i="24"/>
  <c r="BD10" i="24"/>
  <c r="BI9" i="24"/>
  <c r="BD9" i="24"/>
  <c r="BL8" i="24"/>
  <c r="BK8" i="24"/>
  <c r="BI8" i="24"/>
  <c r="BD8" i="24"/>
  <c r="BA8" i="24"/>
  <c r="I8" i="24" s="1"/>
  <c r="D9" i="24" s="1"/>
  <c r="AZ8" i="24"/>
  <c r="G8" i="24" s="1"/>
  <c r="F9" i="24" s="1"/>
  <c r="BA29" i="24"/>
  <c r="R11" i="24" s="1"/>
  <c r="M12" i="24" s="1"/>
  <c r="BA28" i="24"/>
  <c r="AD10" i="24" s="1"/>
  <c r="J16" i="24" s="1"/>
  <c r="BA27" i="24"/>
  <c r="AA10" i="24" s="1"/>
  <c r="J15" i="24" s="1"/>
  <c r="BA26" i="24"/>
  <c r="X10" i="24" s="1"/>
  <c r="J14" i="24" s="1"/>
  <c r="BA25" i="24"/>
  <c r="U10" i="24" s="1"/>
  <c r="J13" i="24" s="1"/>
  <c r="BA24" i="24"/>
  <c r="R10" i="24" s="1"/>
  <c r="BA23" i="24"/>
  <c r="O10" i="24" s="1"/>
  <c r="J11" i="24" s="1"/>
  <c r="BA22" i="24"/>
  <c r="AD9" i="24" s="1"/>
  <c r="G16" i="24" s="1"/>
  <c r="BA21" i="24"/>
  <c r="AA9" i="24" s="1"/>
  <c r="G15" i="24" s="1"/>
  <c r="BA20" i="24"/>
  <c r="X9" i="24" s="1"/>
  <c r="G14" i="24" s="1"/>
  <c r="BA19" i="24"/>
  <c r="U9" i="24" s="1"/>
  <c r="G13" i="24" s="1"/>
  <c r="BA18" i="24"/>
  <c r="R9" i="24" s="1"/>
  <c r="G12" i="24" s="1"/>
  <c r="BA17" i="24"/>
  <c r="O9" i="24" s="1"/>
  <c r="G11" i="24" s="1"/>
  <c r="BA14" i="24"/>
  <c r="AA8" i="24" s="1"/>
  <c r="D15" i="24" s="1"/>
  <c r="BA13" i="24"/>
  <c r="X8" i="24" s="1"/>
  <c r="D14" i="24" s="1"/>
  <c r="BA12" i="24"/>
  <c r="U8" i="24" s="1"/>
  <c r="D13" i="24" s="1"/>
  <c r="BA11" i="24"/>
  <c r="R8" i="24" s="1"/>
  <c r="D12" i="24" s="1"/>
  <c r="BA10" i="24"/>
  <c r="O8" i="24" s="1"/>
  <c r="D11" i="24" s="1"/>
  <c r="BA9" i="24"/>
  <c r="L8" i="24" s="1"/>
  <c r="D10" i="24" s="1"/>
  <c r="AZ29" i="24"/>
  <c r="P11" i="24" s="1"/>
  <c r="AZ28" i="24"/>
  <c r="AB10" i="24" s="1"/>
  <c r="L16" i="24" s="1"/>
  <c r="AZ27" i="24"/>
  <c r="Y10" i="24" s="1"/>
  <c r="L15" i="24" s="1"/>
  <c r="AZ26" i="24"/>
  <c r="V10" i="24" s="1"/>
  <c r="L14" i="24" s="1"/>
  <c r="AZ25" i="24"/>
  <c r="S10" i="24" s="1"/>
  <c r="L13" i="24" s="1"/>
  <c r="AZ24" i="24"/>
  <c r="P10" i="24" s="1"/>
  <c r="L12" i="24" s="1"/>
  <c r="AZ23" i="24"/>
  <c r="M10" i="24" s="1"/>
  <c r="L11" i="24" s="1"/>
  <c r="AZ22" i="24"/>
  <c r="AB9" i="24" s="1"/>
  <c r="I16" i="24" s="1"/>
  <c r="AZ21" i="24"/>
  <c r="Y9" i="24" s="1"/>
  <c r="I15" i="24" s="1"/>
  <c r="AZ20" i="24"/>
  <c r="V9" i="24" s="1"/>
  <c r="AZ19" i="24"/>
  <c r="S9" i="24" s="1"/>
  <c r="I13" i="24" s="1"/>
  <c r="AZ18" i="24"/>
  <c r="P9" i="24" s="1"/>
  <c r="I12" i="24" s="1"/>
  <c r="AZ17" i="24"/>
  <c r="M9" i="24" s="1"/>
  <c r="I11" i="24" s="1"/>
  <c r="AZ14" i="24"/>
  <c r="Y8" i="24" s="1"/>
  <c r="F15" i="24" s="1"/>
  <c r="AZ13" i="24"/>
  <c r="V8" i="24" s="1"/>
  <c r="AZ12" i="24"/>
  <c r="S8" i="24" s="1"/>
  <c r="F13" i="24" s="1"/>
  <c r="AZ11" i="24"/>
  <c r="P8" i="24" s="1"/>
  <c r="F12" i="24" s="1"/>
  <c r="AZ10" i="24"/>
  <c r="M8" i="24" s="1"/>
  <c r="F11" i="24" s="1"/>
  <c r="AZ9" i="24"/>
  <c r="J8" i="24" s="1"/>
  <c r="J12" i="24" l="1"/>
  <c r="K12" i="24" s="1"/>
  <c r="N13" i="24"/>
  <c r="T11" i="24"/>
  <c r="H8" i="24"/>
  <c r="H16" i="24"/>
  <c r="K16" i="24"/>
  <c r="Z9" i="24"/>
  <c r="E13" i="24"/>
  <c r="AC15" i="24"/>
  <c r="AC11" i="24"/>
  <c r="W8" i="24"/>
  <c r="W9" i="24"/>
  <c r="K11" i="24"/>
  <c r="Z10" i="24"/>
  <c r="T12" i="24"/>
  <c r="H11" i="24"/>
  <c r="K9" i="24"/>
  <c r="T10" i="24"/>
  <c r="W11" i="24"/>
  <c r="N15" i="24"/>
  <c r="W13" i="24"/>
  <c r="K8" i="24"/>
  <c r="T8" i="24"/>
  <c r="N9" i="24"/>
  <c r="N10" i="24"/>
  <c r="Q11" i="24"/>
  <c r="Z11" i="24"/>
  <c r="O12" i="24"/>
  <c r="N12" i="24" s="1"/>
  <c r="W12" i="24"/>
  <c r="Z13" i="24"/>
  <c r="O16" i="24"/>
  <c r="N16" i="24" s="1"/>
  <c r="Z8" i="24"/>
  <c r="T9" i="24"/>
  <c r="E9" i="24"/>
  <c r="N8" i="24"/>
  <c r="H12" i="24"/>
  <c r="Z12" i="24"/>
  <c r="T16" i="24"/>
  <c r="Z14" i="24"/>
  <c r="E11" i="24"/>
  <c r="E16" i="24"/>
  <c r="K14" i="24"/>
  <c r="Q15" i="24"/>
  <c r="W15" i="24"/>
  <c r="K15" i="24"/>
  <c r="Q13" i="24"/>
  <c r="H13" i="24"/>
  <c r="H15" i="24"/>
  <c r="E12" i="24"/>
  <c r="E15" i="24"/>
  <c r="K13" i="24"/>
  <c r="Q16" i="24"/>
  <c r="W16" i="24"/>
  <c r="T15" i="24"/>
  <c r="O14" i="24"/>
  <c r="N14" i="24" s="1"/>
  <c r="AA16" i="24"/>
  <c r="Z16" i="24" s="1"/>
  <c r="Q8" i="24"/>
  <c r="AC8" i="24"/>
  <c r="Q9" i="24"/>
  <c r="AC9" i="24"/>
  <c r="F10" i="24"/>
  <c r="E10" i="24" s="1"/>
  <c r="Q10" i="24"/>
  <c r="AC10" i="24"/>
  <c r="AC12" i="24"/>
  <c r="AC13" i="24"/>
  <c r="F14" i="24"/>
  <c r="E14" i="24" s="1"/>
  <c r="R14" i="24"/>
  <c r="Q14" i="24" s="1"/>
  <c r="AC14" i="24"/>
  <c r="I10" i="24"/>
  <c r="H10" i="24" s="1"/>
  <c r="I14" i="24"/>
  <c r="H14" i="24" s="1"/>
  <c r="U14" i="24"/>
  <c r="T14" i="24" s="1"/>
  <c r="W10" i="24"/>
  <c r="AM15" i="24"/>
  <c r="AL10" i="24"/>
  <c r="AM9" i="24"/>
  <c r="AM8" i="24"/>
  <c r="AL8" i="24"/>
  <c r="AL15" i="24" l="1"/>
  <c r="AK12" i="24"/>
  <c r="AL14" i="24"/>
  <c r="AL12" i="24"/>
  <c r="AG9" i="24"/>
  <c r="AH15" i="24"/>
  <c r="AL13" i="24"/>
  <c r="AI14" i="24"/>
  <c r="AN15" i="24"/>
  <c r="AL11" i="24"/>
  <c r="AM10" i="24"/>
  <c r="AN10" i="24" s="1"/>
  <c r="AM11" i="24"/>
  <c r="AM12" i="24"/>
  <c r="AM13" i="24"/>
  <c r="AK8" i="24"/>
  <c r="AG8" i="24"/>
  <c r="AJ12" i="24"/>
  <c r="AN8" i="24"/>
  <c r="AL9" i="24"/>
  <c r="AN9" i="24" s="1"/>
  <c r="AH8" i="24"/>
  <c r="AI8" i="24"/>
  <c r="AM14" i="24"/>
  <c r="AJ8" i="24"/>
  <c r="AG12" i="24" l="1"/>
  <c r="AK9" i="24"/>
  <c r="AK13" i="24"/>
  <c r="AI12" i="24"/>
  <c r="AN14" i="24"/>
  <c r="AH12" i="24"/>
  <c r="AI13" i="24"/>
  <c r="AN12" i="24"/>
  <c r="AJ15" i="24"/>
  <c r="AJ9" i="24"/>
  <c r="AN13" i="24"/>
  <c r="AH9" i="24"/>
  <c r="AI9" i="24"/>
  <c r="AK11" i="24"/>
  <c r="AG14" i="24"/>
  <c r="AG15" i="24"/>
  <c r="AK14" i="24"/>
  <c r="AI15" i="24"/>
  <c r="AJ14" i="24"/>
  <c r="AK15" i="24"/>
  <c r="AI11" i="24"/>
  <c r="AJ11" i="24"/>
  <c r="AH11" i="24"/>
  <c r="AG11" i="24"/>
  <c r="AH14" i="24"/>
  <c r="AJ13" i="24"/>
  <c r="AH13" i="24"/>
  <c r="AG13" i="24"/>
  <c r="AN11" i="24"/>
  <c r="AJ10" i="24"/>
  <c r="AI10" i="24"/>
  <c r="AH10" i="24"/>
  <c r="AG10" i="24"/>
  <c r="AK10" i="24"/>
  <c r="AF8" i="24"/>
  <c r="AQ8" i="24" s="1"/>
  <c r="AE8" i="24"/>
  <c r="AF15" i="24" l="1"/>
  <c r="AF12" i="24"/>
  <c r="AQ12" i="24" s="1"/>
  <c r="AE12" i="24"/>
  <c r="AE9" i="24"/>
  <c r="AF9" i="24"/>
  <c r="AQ9" i="24" s="1"/>
  <c r="AF14" i="24"/>
  <c r="AQ14" i="24" s="1"/>
  <c r="AE15" i="24"/>
  <c r="AE11" i="24"/>
  <c r="AF11" i="24"/>
  <c r="AQ11" i="24" s="1"/>
  <c r="AE14" i="24"/>
  <c r="AF13" i="24"/>
  <c r="AQ13" i="24" s="1"/>
  <c r="AE13" i="24"/>
  <c r="AF10" i="24"/>
  <c r="AQ10" i="24" s="1"/>
  <c r="AE10" i="24"/>
  <c r="AO11" i="24" l="1"/>
  <c r="AO10" i="24" l="1"/>
  <c r="AO8" i="24"/>
  <c r="AO12" i="24"/>
  <c r="AO15" i="24"/>
  <c r="AO9" i="24"/>
  <c r="AO13" i="24"/>
  <c r="AO14" i="24"/>
</calcChain>
</file>

<file path=xl/sharedStrings.xml><?xml version="1.0" encoding="utf-8"?>
<sst xmlns="http://schemas.openxmlformats.org/spreadsheetml/2006/main" count="362" uniqueCount="65">
  <si>
    <t>勝</t>
    <rPh sb="0" eb="1">
      <t>カ</t>
    </rPh>
    <phoneticPr fontId="2"/>
  </si>
  <si>
    <t>負</t>
    <rPh sb="0" eb="1">
      <t>マ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</si>
  <si>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</si>
  <si>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</si>
  <si>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</si>
  <si>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順位</t>
    <rPh sb="0" eb="2">
      <t>ジュンイ</t>
    </rPh>
    <phoneticPr fontId="2"/>
  </si>
  <si>
    <t>-</t>
    <phoneticPr fontId="2"/>
  </si>
  <si>
    <t>分</t>
    <rPh sb="0" eb="1">
      <t>ワケ</t>
    </rPh>
    <phoneticPr fontId="2"/>
  </si>
  <si>
    <t>差</t>
    <rPh sb="0" eb="1">
      <t>サ</t>
    </rPh>
    <phoneticPr fontId="2"/>
  </si>
  <si>
    <t>チーム名</t>
    <rPh sb="3" eb="4">
      <t>メイ</t>
    </rPh>
    <phoneticPr fontId="2"/>
  </si>
  <si>
    <t>№</t>
    <phoneticPr fontId="2"/>
  </si>
  <si>
    <t>スコア</t>
    <phoneticPr fontId="2"/>
  </si>
  <si>
    <t>試合数</t>
    <rPh sb="0" eb="2">
      <t>シアイ</t>
    </rPh>
    <rPh sb="2" eb="3">
      <t>スウ</t>
    </rPh>
    <phoneticPr fontId="2"/>
  </si>
  <si>
    <t>(対戦成績テーブル)</t>
    <rPh sb="1" eb="3">
      <t>タイセン</t>
    </rPh>
    <rPh sb="3" eb="5">
      <t>セイセキ</t>
    </rPh>
    <phoneticPr fontId="5"/>
  </si>
  <si>
    <t>(順位付け点数)</t>
    <rPh sb="1" eb="3">
      <t>ジュンイ</t>
    </rPh>
    <rPh sb="3" eb="4">
      <t>ツ</t>
    </rPh>
    <rPh sb="5" eb="7">
      <t>テンスウ</t>
    </rPh>
    <phoneticPr fontId="4"/>
  </si>
  <si>
    <t>-</t>
    <phoneticPr fontId="2"/>
  </si>
  <si>
    <t>対戦表（後期）</t>
    <rPh sb="0" eb="2">
      <t>タイセン</t>
    </rPh>
    <rPh sb="2" eb="3">
      <t>ヒョウ</t>
    </rPh>
    <rPh sb="4" eb="6">
      <t>コウキ</t>
    </rPh>
    <phoneticPr fontId="2"/>
  </si>
  <si>
    <t>-</t>
    <phoneticPr fontId="2"/>
  </si>
  <si>
    <t>対戦表</t>
    <rPh sb="0" eb="2">
      <t>タイセン</t>
    </rPh>
    <rPh sb="2" eb="3">
      <t>ヒョウ</t>
    </rPh>
    <phoneticPr fontId="2"/>
  </si>
  <si>
    <t>-</t>
    <phoneticPr fontId="2"/>
  </si>
  <si>
    <t>スコアー</t>
    <phoneticPr fontId="2"/>
  </si>
  <si>
    <t>不戦勝</t>
    <rPh sb="0" eb="2">
      <t>フセン</t>
    </rPh>
    <rPh sb="2" eb="3">
      <t>カチ</t>
    </rPh>
    <phoneticPr fontId="2"/>
  </si>
  <si>
    <t>不戦負</t>
    <rPh sb="0" eb="2">
      <t>フセン</t>
    </rPh>
    <rPh sb="2" eb="3">
      <t>マ</t>
    </rPh>
    <phoneticPr fontId="2"/>
  </si>
  <si>
    <t>武山</t>
    <rPh sb="0" eb="2">
      <t>タケヤマ</t>
    </rPh>
    <phoneticPr fontId="2"/>
  </si>
  <si>
    <t>順位：勝点＞総得失点差＞総得点＞直接対戦結果＞抽選</t>
    <phoneticPr fontId="2"/>
  </si>
  <si>
    <t>◯：勝ち３点、△：引分け１点、×：負け０点</t>
  </si>
  <si>
    <t>個別入力はできません</t>
    <rPh sb="0" eb="2">
      <t>コベツ</t>
    </rPh>
    <rPh sb="2" eb="4">
      <t>ニュウリョク</t>
    </rPh>
    <phoneticPr fontId="2"/>
  </si>
  <si>
    <t>4A</t>
    <phoneticPr fontId="2"/>
  </si>
  <si>
    <t>明浜</t>
    <rPh sb="0" eb="1">
      <t>アケ</t>
    </rPh>
    <rPh sb="1" eb="2">
      <t>ハマ</t>
    </rPh>
    <phoneticPr fontId="2"/>
  </si>
  <si>
    <t>津久井</t>
    <rPh sb="0" eb="3">
      <t>ツクイ</t>
    </rPh>
    <phoneticPr fontId="2"/>
  </si>
  <si>
    <t>久里浜</t>
    <rPh sb="0" eb="3">
      <t>クリハマ</t>
    </rPh>
    <phoneticPr fontId="2"/>
  </si>
  <si>
    <t>シーガルズ</t>
    <phoneticPr fontId="2"/>
  </si>
  <si>
    <t>ＴＡＤＯ</t>
    <phoneticPr fontId="2"/>
  </si>
  <si>
    <t>鴨居</t>
    <rPh sb="0" eb="2">
      <t>カモイ</t>
    </rPh>
    <phoneticPr fontId="2"/>
  </si>
  <si>
    <t>高坂</t>
    <rPh sb="0" eb="2">
      <t>コウサカ</t>
    </rPh>
    <phoneticPr fontId="2"/>
  </si>
  <si>
    <t>-</t>
    <phoneticPr fontId="2"/>
  </si>
  <si>
    <t>-</t>
    <phoneticPr fontId="2"/>
  </si>
  <si>
    <t>(対戦成績テーブル)</t>
    <rPh sb="1" eb="3">
      <t>タイセン</t>
    </rPh>
    <rPh sb="3" eb="5">
      <t>セイセキ</t>
    </rPh>
    <phoneticPr fontId="2"/>
  </si>
  <si>
    <t>№</t>
    <phoneticPr fontId="2"/>
  </si>
  <si>
    <t>№</t>
    <phoneticPr fontId="2"/>
  </si>
  <si>
    <t>スコア</t>
    <phoneticPr fontId="2"/>
  </si>
  <si>
    <t>スコアー</t>
    <phoneticPr fontId="2"/>
  </si>
  <si>
    <t>(順位付け点数)</t>
    <rPh sb="1" eb="3">
      <t>ジュンイ</t>
    </rPh>
    <rPh sb="3" eb="4">
      <t>ツ</t>
    </rPh>
    <rPh sb="5" eb="7">
      <t>テンスウ</t>
    </rPh>
    <phoneticPr fontId="2"/>
  </si>
  <si>
    <t>4B</t>
    <phoneticPr fontId="2"/>
  </si>
  <si>
    <t>順位：勝点＞総得失点差＞総得点＞直接対戦結果＞抽選</t>
    <phoneticPr fontId="2"/>
  </si>
  <si>
    <t>追浜</t>
    <rPh sb="0" eb="1">
      <t>ツイ</t>
    </rPh>
    <rPh sb="1" eb="2">
      <t>ハマ</t>
    </rPh>
    <phoneticPr fontId="2"/>
  </si>
  <si>
    <t>馬堀</t>
    <rPh sb="0" eb="1">
      <t>ウマ</t>
    </rPh>
    <rPh sb="1" eb="2">
      <t>ホリ</t>
    </rPh>
    <phoneticPr fontId="2"/>
  </si>
  <si>
    <t>ＦＣＳ･Ｓ</t>
    <phoneticPr fontId="2"/>
  </si>
  <si>
    <t>夏島</t>
    <rPh sb="0" eb="2">
      <t>ナツシマ</t>
    </rPh>
    <phoneticPr fontId="2"/>
  </si>
  <si>
    <t>たかとり</t>
    <phoneticPr fontId="2"/>
  </si>
  <si>
    <t>船越</t>
    <rPh sb="0" eb="2">
      <t>フナコシ</t>
    </rPh>
    <phoneticPr fontId="2"/>
  </si>
  <si>
    <t>三春</t>
    <rPh sb="0" eb="2">
      <t>ミハル</t>
    </rPh>
    <phoneticPr fontId="2"/>
  </si>
  <si>
    <t>4D</t>
    <phoneticPr fontId="2"/>
  </si>
  <si>
    <t>荻野</t>
    <rPh sb="0" eb="2">
      <t>オギノ</t>
    </rPh>
    <phoneticPr fontId="2"/>
  </si>
  <si>
    <t>大楠</t>
    <rPh sb="0" eb="1">
      <t>ダイ</t>
    </rPh>
    <rPh sb="1" eb="2">
      <t>クスノキ</t>
    </rPh>
    <phoneticPr fontId="2"/>
  </si>
  <si>
    <t>スワ</t>
    <phoneticPr fontId="2"/>
  </si>
  <si>
    <t>ＩＯ
ブルー</t>
    <phoneticPr fontId="2"/>
  </si>
  <si>
    <t>ラガッツオ</t>
    <phoneticPr fontId="2"/>
  </si>
  <si>
    <t>長浦</t>
    <rPh sb="0" eb="2">
      <t>ナガウラ</t>
    </rPh>
    <phoneticPr fontId="2"/>
  </si>
  <si>
    <t>4C</t>
    <phoneticPr fontId="2"/>
  </si>
  <si>
    <t>佐野</t>
    <rPh sb="0" eb="2">
      <t>サノ</t>
    </rPh>
    <phoneticPr fontId="2"/>
  </si>
  <si>
    <t>長井</t>
    <rPh sb="0" eb="2">
      <t>ナガイ</t>
    </rPh>
    <phoneticPr fontId="2"/>
  </si>
  <si>
    <t>城北</t>
    <rPh sb="0" eb="2">
      <t>ジョウホク</t>
    </rPh>
    <phoneticPr fontId="2"/>
  </si>
  <si>
    <t>ＩＯ
イエロー</t>
    <phoneticPr fontId="2"/>
  </si>
  <si>
    <t>大津</t>
    <rPh sb="0" eb="2">
      <t>オオツ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</si>
</sst>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[$-411]General"/>
    <numFmt numFmtId="178" formatCode="#,##0_ "/>
    <numFmt numFmtId="179" formatCode="yyyy/m/d;@"/>
  </numFmts>
  <fonts count="23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B0F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9" tint="-0.24994659260841701"/>
      <name val="ＭＳ 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4"/>
      <color theme="6" tint="-0.249977111117893"/>
      <name val="ＭＳ ゴシック"/>
      <family val="3"/>
      <charset val="128"/>
    </font>
    <font>
      <b/>
      <u/>
      <sz val="14"/>
      <color theme="6" tint="-0.249977111117893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sz val="12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dashed">
        <color indexed="64"/>
      </bottom>
      <diagonal/>
    </border>
    <border>
      <left/>
      <right style="thick">
        <color theme="9" tint="-0.24994659260841701"/>
      </right>
      <top/>
      <bottom style="dashed">
        <color indexed="64"/>
      </bottom>
      <diagonal/>
    </border>
    <border>
      <left style="thick">
        <color theme="9" tint="-0.24994659260841701"/>
      </left>
      <right/>
      <top style="dashed">
        <color indexed="64"/>
      </top>
      <bottom style="thick">
        <color theme="9" tint="-0.24994659260841701"/>
      </bottom>
      <diagonal/>
    </border>
    <border>
      <left/>
      <right/>
      <top style="dashed">
        <color indexed="64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dashed">
        <color indexed="64"/>
      </top>
      <bottom style="thick">
        <color theme="9" tint="-0.2499465926084170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auto="1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177" fontId="9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1" fillId="0" borderId="0"/>
  </cellStyleXfs>
  <cellXfs count="183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15" fillId="2" borderId="0" xfId="5" applyNumberFormat="1" applyFont="1" applyFill="1" applyBorder="1" applyAlignment="1" applyProtection="1">
      <alignment horizontal="left" vertical="center"/>
    </xf>
    <xf numFmtId="0" fontId="13" fillId="2" borderId="0" xfId="0" applyFont="1" applyFill="1" applyAlignment="1" applyProtection="1">
      <alignment horizontal="center" vertical="center"/>
    </xf>
    <xf numFmtId="0" fontId="12" fillId="2" borderId="0" xfId="5" applyNumberFormat="1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176" fontId="0" fillId="2" borderId="0" xfId="0" applyNumberFormat="1" applyFill="1" applyBorder="1" applyAlignment="1" applyProtection="1">
      <alignment horizontal="center" vertical="center" shrinkToFit="1"/>
    </xf>
    <xf numFmtId="0" fontId="12" fillId="2" borderId="0" xfId="5" applyNumberFormat="1" applyFont="1" applyFill="1" applyBorder="1" applyAlignment="1" applyProtection="1">
      <alignment horizontal="center" vertical="center" shrinkToFit="1"/>
    </xf>
    <xf numFmtId="179" fontId="6" fillId="2" borderId="0" xfId="0" applyNumberFormat="1" applyFont="1" applyFill="1" applyBorder="1" applyAlignment="1" applyProtection="1">
      <alignment vertical="center"/>
    </xf>
    <xf numFmtId="179" fontId="0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shrinkToFit="1"/>
    </xf>
    <xf numFmtId="176" fontId="6" fillId="2" borderId="0" xfId="0" applyNumberFormat="1" applyFont="1" applyFill="1" applyBorder="1" applyAlignment="1" applyProtection="1">
      <alignment horizontal="center" vertical="center"/>
    </xf>
    <xf numFmtId="56" fontId="6" fillId="2" borderId="0" xfId="0" applyNumberFormat="1" applyFont="1" applyFill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>
      <alignment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 applyProtection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 shrinkToFit="1"/>
    </xf>
    <xf numFmtId="0" fontId="18" fillId="2" borderId="0" xfId="6" applyFont="1" applyFill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horizontal="center" vertical="center"/>
    </xf>
    <xf numFmtId="178" fontId="18" fillId="2" borderId="0" xfId="0" applyNumberFormat="1" applyFont="1" applyFill="1" applyBorder="1" applyAlignment="1" applyProtection="1">
      <alignment horizontal="center" vertical="center"/>
    </xf>
    <xf numFmtId="176" fontId="19" fillId="2" borderId="0" xfId="0" applyNumberFormat="1" applyFont="1" applyFill="1" applyBorder="1" applyAlignment="1" applyProtection="1">
      <alignment vertical="center" shrinkToFit="1"/>
    </xf>
    <xf numFmtId="0" fontId="19" fillId="2" borderId="0" xfId="5" applyNumberFormat="1" applyFont="1" applyFill="1" applyBorder="1" applyAlignment="1" applyProtection="1">
      <alignment vertical="center" shrinkToFit="1"/>
    </xf>
    <xf numFmtId="0" fontId="20" fillId="2" borderId="0" xfId="0" applyFont="1" applyFill="1" applyAlignment="1" applyProtection="1">
      <alignment vertical="center" shrinkToFit="1"/>
    </xf>
    <xf numFmtId="0" fontId="21" fillId="2" borderId="0" xfId="0" applyFont="1" applyFill="1" applyProtection="1">
      <alignment vertical="center"/>
    </xf>
    <xf numFmtId="0" fontId="18" fillId="2" borderId="0" xfId="0" applyFont="1" applyFill="1" applyProtection="1">
      <alignment vertical="center"/>
    </xf>
    <xf numFmtId="0" fontId="21" fillId="2" borderId="0" xfId="5" applyNumberFormat="1" applyFont="1" applyFill="1" applyBorder="1" applyAlignment="1" applyProtection="1">
      <alignment horizontal="center" vertical="center" shrinkToFit="1"/>
    </xf>
    <xf numFmtId="0" fontId="21" fillId="2" borderId="5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21" fillId="2" borderId="1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21" fillId="2" borderId="34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 shrinkToFit="1"/>
    </xf>
    <xf numFmtId="0" fontId="21" fillId="2" borderId="8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shrinkToFit="1"/>
    </xf>
    <xf numFmtId="0" fontId="12" fillId="2" borderId="0" xfId="5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178" fontId="3" fillId="2" borderId="0" xfId="0" applyNumberFormat="1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8" fillId="2" borderId="15" xfId="0" applyNumberFormat="1" applyFont="1" applyFill="1" applyBorder="1" applyAlignment="1" applyProtection="1">
      <alignment horizontal="center" vertical="center" wrapText="1"/>
    </xf>
    <xf numFmtId="0" fontId="18" fillId="2" borderId="15" xfId="0" applyNumberFormat="1" applyFont="1" applyFill="1" applyBorder="1" applyAlignment="1" applyProtection="1">
      <alignment horizontal="center" vertical="center"/>
    </xf>
    <xf numFmtId="0" fontId="17" fillId="2" borderId="15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horizontal="center" vertical="center" wrapText="1"/>
    </xf>
    <xf numFmtId="0" fontId="17" fillId="2" borderId="0" xfId="0" applyNumberFormat="1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30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/>
    </xf>
    <xf numFmtId="0" fontId="21" fillId="2" borderId="30" xfId="0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 vertical="center" shrinkToFit="1"/>
    </xf>
    <xf numFmtId="0" fontId="21" fillId="2" borderId="30" xfId="0" applyFont="1" applyFill="1" applyBorder="1" applyAlignment="1" applyProtection="1">
      <alignment horizontal="center" vertical="center" shrinkToFit="1"/>
    </xf>
    <xf numFmtId="0" fontId="21" fillId="2" borderId="31" xfId="0" applyFont="1" applyFill="1" applyBorder="1" applyAlignment="1" applyProtection="1">
      <alignment horizontal="center" vertical="center" shrinkToFit="1"/>
    </xf>
    <xf numFmtId="0" fontId="21" fillId="2" borderId="32" xfId="0" applyFont="1" applyFill="1" applyBorder="1" applyAlignment="1" applyProtection="1">
      <alignment horizontal="center" vertical="center"/>
    </xf>
    <xf numFmtId="0" fontId="21" fillId="2" borderId="31" xfId="0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 shrinkToFit="1"/>
    </xf>
    <xf numFmtId="0" fontId="21" fillId="2" borderId="15" xfId="0" applyFont="1" applyFill="1" applyBorder="1" applyAlignment="1" applyProtection="1">
      <alignment horizontal="center" vertical="center" shrinkToFit="1"/>
    </xf>
    <xf numFmtId="0" fontId="21" fillId="2" borderId="15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shrinkToFit="1"/>
    </xf>
    <xf numFmtId="0" fontId="12" fillId="2" borderId="0" xfId="5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176" fontId="19" fillId="2" borderId="0" xfId="0" applyNumberFormat="1" applyFont="1" applyFill="1" applyBorder="1" applyAlignment="1" applyProtection="1">
      <alignment horizontal="left" vertical="center" shrinkToFit="1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12" fillId="0" borderId="2" xfId="5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5" xfId="5" applyNumberFormat="1" applyFont="1" applyFill="1" applyBorder="1" applyAlignment="1" applyProtection="1">
      <alignment horizontal="center" vertical="center" wrapText="1" shrinkToFit="1"/>
    </xf>
    <xf numFmtId="0" fontId="21" fillId="2" borderId="0" xfId="5" applyNumberFormat="1" applyFont="1" applyFill="1" applyBorder="1" applyAlignment="1" applyProtection="1">
      <alignment horizontal="center" vertical="center" wrapText="1" shrinkToFit="1"/>
    </xf>
    <xf numFmtId="0" fontId="16" fillId="0" borderId="9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2" fillId="2" borderId="9" xfId="5" applyNumberFormat="1" applyFont="1" applyFill="1" applyBorder="1" applyAlignment="1" applyProtection="1">
      <alignment horizontal="center" vertical="center" shrinkToFit="1"/>
    </xf>
    <xf numFmtId="22" fontId="6" fillId="2" borderId="9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shrinkToFi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</cellXfs>
  <cellStyles count="7">
    <cellStyle name="Excel Built-in Normal" xfId="1"/>
    <cellStyle name="桁区切り 2" xfId="2"/>
    <cellStyle name="桁区切り 3" xfId="3"/>
    <cellStyle name="標準" xfId="0" builtinId="0"/>
    <cellStyle name="標準 2" xfId="4"/>
    <cellStyle name="標準 3" xfId="5"/>
    <cellStyle name="標準_2002_3N成績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358468</xdr:colOff>
      <xdr:row>0</xdr:row>
      <xdr:rowOff>122903</xdr:rowOff>
    </xdr:from>
    <xdr:to>
      <xdr:col>47</xdr:col>
      <xdr:colOff>112661</xdr:colOff>
      <xdr:row>2</xdr:row>
      <xdr:rowOff>366841</xdr:rowOff>
    </xdr:to>
    <xdr:sp macro="" textlink="">
      <xdr:nvSpPr>
        <xdr:cNvPr id="5" name="四角形吹き出し 4"/>
        <xdr:cNvSpPr/>
      </xdr:nvSpPr>
      <xdr:spPr>
        <a:xfrm>
          <a:off x="13396452" y="122903"/>
          <a:ext cx="3236451" cy="612648"/>
        </a:xfrm>
        <a:prstGeom prst="wedgeRectCallout">
          <a:avLst>
            <a:gd name="adj1" fmla="val 33512"/>
            <a:gd name="adj2" fmla="val 222988"/>
          </a:avLst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pPr algn="l"/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試合結果（スコアー）を入力してください。</a:t>
          </a:r>
          <a:endParaRPr kumimoji="1" lang="en-US" altLang="ja-JP" sz="1200" b="0" cap="none" spc="0">
            <a:ln w="31550" cmpd="sng">
              <a:noFill/>
              <a:prstDash val="solid"/>
            </a:ln>
            <a:solidFill>
              <a:sysClr val="windowText" lastClr="000000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入力は　こちらのみです。</a:t>
          </a:r>
        </a:p>
      </xdr:txBody>
    </xdr:sp>
    <xdr:clientData/>
  </xdr:twoCellAnchor>
  <xdr:twoCellAnchor>
    <xdr:from>
      <xdr:col>31</xdr:col>
      <xdr:colOff>30724</xdr:colOff>
      <xdr:row>0</xdr:row>
      <xdr:rowOff>163871</xdr:rowOff>
    </xdr:from>
    <xdr:to>
      <xdr:col>37</xdr:col>
      <xdr:colOff>112660</xdr:colOff>
      <xdr:row>3</xdr:row>
      <xdr:rowOff>28858</xdr:rowOff>
    </xdr:to>
    <xdr:sp macro="" textlink="">
      <xdr:nvSpPr>
        <xdr:cNvPr id="6" name="四角形吹き出し 5"/>
        <xdr:cNvSpPr/>
      </xdr:nvSpPr>
      <xdr:spPr>
        <a:xfrm>
          <a:off x="9381611" y="163871"/>
          <a:ext cx="2847259" cy="612648"/>
        </a:xfrm>
        <a:prstGeom prst="wedgeRectCallout">
          <a:avLst>
            <a:gd name="adj1" fmla="val -67993"/>
            <a:gd name="adj2" fmla="val 17363"/>
          </a:avLst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pPr algn="l"/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チーム名を変更する場合等は、</a:t>
          </a:r>
          <a:r>
            <a:rPr kumimoji="1" lang="en-US" altLang="ja-JP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/>
          </a:r>
          <a:br>
            <a:rPr kumimoji="1" lang="en-US" altLang="ja-JP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こちらのみ訂正してください。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358468</xdr:colOff>
      <xdr:row>0</xdr:row>
      <xdr:rowOff>122903</xdr:rowOff>
    </xdr:from>
    <xdr:to>
      <xdr:col>47</xdr:col>
      <xdr:colOff>112661</xdr:colOff>
      <xdr:row>2</xdr:row>
      <xdr:rowOff>366841</xdr:rowOff>
    </xdr:to>
    <xdr:sp macro="" textlink="">
      <xdr:nvSpPr>
        <xdr:cNvPr id="2" name="四角形吹き出し 1"/>
        <xdr:cNvSpPr/>
      </xdr:nvSpPr>
      <xdr:spPr>
        <a:xfrm>
          <a:off x="27104668" y="122903"/>
          <a:ext cx="5240593" cy="415388"/>
        </a:xfrm>
        <a:prstGeom prst="wedgeRectCallout">
          <a:avLst>
            <a:gd name="adj1" fmla="val 33512"/>
            <a:gd name="adj2" fmla="val 222988"/>
          </a:avLst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pPr algn="l"/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試合結果（スコアー）を入力してください。</a:t>
          </a:r>
          <a:endParaRPr kumimoji="1" lang="en-US" altLang="ja-JP" sz="1200" b="0" cap="none" spc="0">
            <a:ln w="31550" cmpd="sng">
              <a:noFill/>
              <a:prstDash val="solid"/>
            </a:ln>
            <a:solidFill>
              <a:sysClr val="windowText" lastClr="000000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入力は　こちらのみです。</a:t>
          </a:r>
        </a:p>
      </xdr:txBody>
    </xdr:sp>
    <xdr:clientData/>
  </xdr:twoCellAnchor>
  <xdr:twoCellAnchor>
    <xdr:from>
      <xdr:col>31</xdr:col>
      <xdr:colOff>30724</xdr:colOff>
      <xdr:row>0</xdr:row>
      <xdr:rowOff>163871</xdr:rowOff>
    </xdr:from>
    <xdr:to>
      <xdr:col>37</xdr:col>
      <xdr:colOff>112660</xdr:colOff>
      <xdr:row>3</xdr:row>
      <xdr:rowOff>28858</xdr:rowOff>
    </xdr:to>
    <xdr:sp macro="" textlink="">
      <xdr:nvSpPr>
        <xdr:cNvPr id="3" name="四角形吹き出し 2"/>
        <xdr:cNvSpPr/>
      </xdr:nvSpPr>
      <xdr:spPr>
        <a:xfrm>
          <a:off x="21290524" y="163871"/>
          <a:ext cx="4196736" cy="407912"/>
        </a:xfrm>
        <a:prstGeom prst="wedgeRectCallout">
          <a:avLst>
            <a:gd name="adj1" fmla="val -67993"/>
            <a:gd name="adj2" fmla="val 17363"/>
          </a:avLst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pPr algn="l"/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チーム名を変更する場合等は、</a:t>
          </a:r>
          <a:r>
            <a:rPr kumimoji="1" lang="en-US" altLang="ja-JP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/>
          </a:r>
          <a:br>
            <a:rPr kumimoji="1" lang="en-US" altLang="ja-JP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こちらのみ訂正してください。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358468</xdr:colOff>
      <xdr:row>0</xdr:row>
      <xdr:rowOff>122903</xdr:rowOff>
    </xdr:from>
    <xdr:to>
      <xdr:col>47</xdr:col>
      <xdr:colOff>112661</xdr:colOff>
      <xdr:row>2</xdr:row>
      <xdr:rowOff>366841</xdr:rowOff>
    </xdr:to>
    <xdr:sp macro="" textlink="">
      <xdr:nvSpPr>
        <xdr:cNvPr id="2" name="四角形吹き出し 1"/>
        <xdr:cNvSpPr/>
      </xdr:nvSpPr>
      <xdr:spPr>
        <a:xfrm>
          <a:off x="27104668" y="122903"/>
          <a:ext cx="5240593" cy="415388"/>
        </a:xfrm>
        <a:prstGeom prst="wedgeRectCallout">
          <a:avLst>
            <a:gd name="adj1" fmla="val 33512"/>
            <a:gd name="adj2" fmla="val 222988"/>
          </a:avLst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pPr algn="l"/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試合結果（スコアー）を入力してください。</a:t>
          </a:r>
          <a:endParaRPr kumimoji="1" lang="en-US" altLang="ja-JP" sz="1200" b="0" cap="none" spc="0">
            <a:ln w="31550" cmpd="sng">
              <a:noFill/>
              <a:prstDash val="solid"/>
            </a:ln>
            <a:solidFill>
              <a:sysClr val="windowText" lastClr="000000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入力は　こちらのみです。</a:t>
          </a:r>
        </a:p>
      </xdr:txBody>
    </xdr:sp>
    <xdr:clientData/>
  </xdr:twoCellAnchor>
  <xdr:twoCellAnchor>
    <xdr:from>
      <xdr:col>31</xdr:col>
      <xdr:colOff>30724</xdr:colOff>
      <xdr:row>0</xdr:row>
      <xdr:rowOff>163871</xdr:rowOff>
    </xdr:from>
    <xdr:to>
      <xdr:col>37</xdr:col>
      <xdr:colOff>112660</xdr:colOff>
      <xdr:row>3</xdr:row>
      <xdr:rowOff>28858</xdr:rowOff>
    </xdr:to>
    <xdr:sp macro="" textlink="">
      <xdr:nvSpPr>
        <xdr:cNvPr id="3" name="四角形吹き出し 2"/>
        <xdr:cNvSpPr/>
      </xdr:nvSpPr>
      <xdr:spPr>
        <a:xfrm>
          <a:off x="21290524" y="163871"/>
          <a:ext cx="4196736" cy="407912"/>
        </a:xfrm>
        <a:prstGeom prst="wedgeRectCallout">
          <a:avLst>
            <a:gd name="adj1" fmla="val -67993"/>
            <a:gd name="adj2" fmla="val 17363"/>
          </a:avLst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pPr algn="l"/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チーム名を変更する場合等は、</a:t>
          </a:r>
          <a:r>
            <a:rPr kumimoji="1" lang="en-US" altLang="ja-JP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/>
          </a:r>
          <a:br>
            <a:rPr kumimoji="1" lang="en-US" altLang="ja-JP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こちらのみ訂正してください。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358468</xdr:colOff>
      <xdr:row>0</xdr:row>
      <xdr:rowOff>122903</xdr:rowOff>
    </xdr:from>
    <xdr:to>
      <xdr:col>47</xdr:col>
      <xdr:colOff>112661</xdr:colOff>
      <xdr:row>2</xdr:row>
      <xdr:rowOff>366841</xdr:rowOff>
    </xdr:to>
    <xdr:sp macro="" textlink="">
      <xdr:nvSpPr>
        <xdr:cNvPr id="2" name="四角形吹き出し 1"/>
        <xdr:cNvSpPr/>
      </xdr:nvSpPr>
      <xdr:spPr>
        <a:xfrm>
          <a:off x="27104668" y="122903"/>
          <a:ext cx="5240593" cy="415388"/>
        </a:xfrm>
        <a:prstGeom prst="wedgeRectCallout">
          <a:avLst>
            <a:gd name="adj1" fmla="val 33512"/>
            <a:gd name="adj2" fmla="val 222988"/>
          </a:avLst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pPr algn="l"/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試合結果（スコアー）を入力してください。</a:t>
          </a:r>
          <a:endParaRPr kumimoji="1" lang="en-US" altLang="ja-JP" sz="1200" b="0" cap="none" spc="0">
            <a:ln w="31550" cmpd="sng">
              <a:noFill/>
              <a:prstDash val="solid"/>
            </a:ln>
            <a:solidFill>
              <a:sysClr val="windowText" lastClr="000000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入力は　こちらのみです。</a:t>
          </a:r>
        </a:p>
      </xdr:txBody>
    </xdr:sp>
    <xdr:clientData/>
  </xdr:twoCellAnchor>
  <xdr:twoCellAnchor>
    <xdr:from>
      <xdr:col>31</xdr:col>
      <xdr:colOff>30724</xdr:colOff>
      <xdr:row>0</xdr:row>
      <xdr:rowOff>163871</xdr:rowOff>
    </xdr:from>
    <xdr:to>
      <xdr:col>37</xdr:col>
      <xdr:colOff>112660</xdr:colOff>
      <xdr:row>3</xdr:row>
      <xdr:rowOff>28858</xdr:rowOff>
    </xdr:to>
    <xdr:sp macro="" textlink="">
      <xdr:nvSpPr>
        <xdr:cNvPr id="3" name="四角形吹き出し 2"/>
        <xdr:cNvSpPr/>
      </xdr:nvSpPr>
      <xdr:spPr>
        <a:xfrm>
          <a:off x="21290524" y="163871"/>
          <a:ext cx="4196736" cy="407912"/>
        </a:xfrm>
        <a:prstGeom prst="wedgeRectCallout">
          <a:avLst>
            <a:gd name="adj1" fmla="val -67993"/>
            <a:gd name="adj2" fmla="val 17363"/>
          </a:avLst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rtlCol="0" anchor="ctr">
          <a:noAutofit/>
        </a:bodyPr>
        <a:lstStyle/>
        <a:p>
          <a:pPr algn="l"/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チーム名を変更する場合等は、</a:t>
          </a:r>
          <a:r>
            <a:rPr kumimoji="1" lang="en-US" altLang="ja-JP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/>
          </a:r>
          <a:br>
            <a:rPr kumimoji="1" lang="en-US" altLang="ja-JP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200" b="0" cap="none" spc="0">
              <a:ln w="31550" cmpd="sng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12700" dir="12000000" algn="tl" rotWithShape="0">
                  <a:srgbClr val="000000">
                    <a:alpha val="40000"/>
                  </a:srgbClr>
                </a:outerShdw>
              </a:effectLst>
              <a:latin typeface="HG丸ｺﾞｼｯｸM-PRO" pitchFamily="50" charset="-128"/>
              <a:ea typeface="HG丸ｺﾞｼｯｸM-PRO" pitchFamily="50" charset="-128"/>
            </a:rPr>
            <a:t>こちらのみ訂正してください。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>
            <a:lumMod val="20000"/>
            <a:lumOff val="80000"/>
            <a:alpha val="70000"/>
          </a:schemeClr>
        </a:solidFill>
        <a:ln w="25400">
          <a:solidFill>
            <a:schemeClr val="tx2">
              <a:lumMod val="40000"/>
              <a:lumOff val="60000"/>
            </a:schemeClr>
          </a:solidFill>
        </a:ln>
      </a:spPr>
      <a:bodyPr wrap="square" lIns="91440" tIns="45720" rIns="91440" bIns="45720">
        <a:noAutofit/>
      </a:bodyPr>
      <a:lstStyle>
        <a:defPPr algn="ctr">
          <a:defRPr sz="5400" b="1" cap="none" spc="0">
            <a:ln w="31550" cmpd="sng">
              <a:gradFill>
                <a:gsLst>
                  <a:gs pos="25000">
                    <a:schemeClr val="accent1">
                      <a:shade val="25000"/>
                      <a:satMod val="190000"/>
                    </a:schemeClr>
                  </a:gs>
                  <a:gs pos="80000">
                    <a:schemeClr val="accent1">
                      <a:tint val="75000"/>
                      <a:satMod val="190000"/>
                    </a:schemeClr>
                  </a:gs>
                </a:gsLst>
                <a:lin ang="5400000"/>
              </a:gradFill>
              <a:prstDash val="solid"/>
            </a:ln>
            <a:solidFill>
              <a:srgbClr val="FFFFFF"/>
            </a:solidFill>
            <a:effectLst>
              <a:outerShdw blurRad="41275" dist="12700" dir="12000000" algn="tl" rotWithShape="0">
                <a:srgbClr val="000000">
                  <a:alpha val="40000"/>
                </a:srgbClr>
              </a:outerShdw>
            </a:effectLst>
            <a:latin typeface="HG丸ｺﾞｼｯｸM-PRO" pitchFamily="50" charset="-128"/>
            <a:ea typeface="HG丸ｺﾞｼｯｸM-PRO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showGridLines="0" tabSelected="1" zoomScale="93" zoomScaleNormal="93" zoomScaleSheetLayoutView="85" workbookViewId="0">
      <selection activeCell="K16" activeCellId="1" sqref="AV13 K16"/>
    </sheetView>
  </sheetViews>
  <sheetFormatPr defaultRowHeight="27.95" customHeight="1" x14ac:dyDescent="0.15"/>
  <cols>
    <col min="1" max="1" width="5.5" style="2" bestFit="1" customWidth="1"/>
    <col min="2" max="2" width="2.5" style="1" bestFit="1" customWidth="1"/>
    <col min="3" max="3" width="10.625" style="1" customWidth="1"/>
    <col min="4" max="30" width="3.625" style="1" customWidth="1"/>
    <col min="31" max="41" width="6" style="1" customWidth="1"/>
    <col min="42" max="42" width="2.5" style="1" customWidth="1"/>
    <col min="43" max="43" width="6.375" style="1" customWidth="1"/>
    <col min="44" max="44" width="1.625" style="2" customWidth="1"/>
    <col min="45" max="45" width="15.625" style="3" customWidth="1"/>
    <col min="46" max="46" width="3.75" style="2" customWidth="1"/>
    <col min="47" max="47" width="2.75" style="2" customWidth="1"/>
    <col min="48" max="48" width="3.75" style="2" customWidth="1"/>
    <col min="49" max="49" width="1.625" style="2" customWidth="1"/>
    <col min="50" max="50" width="15.625" style="3" customWidth="1"/>
    <col min="51" max="51" width="3.875" style="1" customWidth="1"/>
    <col min="52" max="52" width="3.5" style="1" customWidth="1"/>
    <col min="53" max="53" width="3.75" style="1" customWidth="1"/>
    <col min="54" max="54" width="5.625" style="1" customWidth="1"/>
    <col min="55" max="55" width="3.125" style="1" hidden="1" customWidth="1"/>
    <col min="56" max="56" width="15.625" style="1" hidden="1" customWidth="1"/>
    <col min="57" max="57" width="4.125" style="1" hidden="1" customWidth="1"/>
    <col min="58" max="58" width="2.5" style="1" hidden="1" customWidth="1"/>
    <col min="59" max="59" width="4.125" style="1" hidden="1" customWidth="1"/>
    <col min="60" max="60" width="3.125" style="1" hidden="1" customWidth="1"/>
    <col min="61" max="61" width="15.625" style="1" hidden="1" customWidth="1"/>
    <col min="62" max="62" width="4.5" style="1" hidden="1" customWidth="1"/>
    <col min="63" max="64" width="5.625" style="1" hidden="1" customWidth="1"/>
    <col min="65" max="16384" width="9" style="1"/>
  </cols>
  <sheetData>
    <row r="1" spans="1:64" ht="14.25" customHeight="1" x14ac:dyDescent="0.15">
      <c r="A1" s="33"/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3"/>
      <c r="AS1" s="36"/>
      <c r="AT1" s="33"/>
      <c r="AU1" s="33"/>
      <c r="AV1" s="33"/>
      <c r="AW1" s="33"/>
      <c r="AX1" s="36"/>
      <c r="AY1" s="34"/>
      <c r="AZ1" s="34"/>
      <c r="BA1" s="34"/>
    </row>
    <row r="2" spans="1:64" ht="14.25" customHeight="1" x14ac:dyDescent="0.15">
      <c r="A2" s="33"/>
      <c r="B2" s="34"/>
      <c r="C2" s="34"/>
      <c r="D2" s="159">
        <v>1</v>
      </c>
      <c r="E2" s="159"/>
      <c r="F2" s="159"/>
      <c r="G2" s="159">
        <v>2</v>
      </c>
      <c r="H2" s="159"/>
      <c r="I2" s="159"/>
      <c r="J2" s="159">
        <v>3</v>
      </c>
      <c r="K2" s="159"/>
      <c r="L2" s="159"/>
      <c r="M2" s="159">
        <v>4</v>
      </c>
      <c r="N2" s="159"/>
      <c r="O2" s="159"/>
      <c r="P2" s="159">
        <v>5</v>
      </c>
      <c r="Q2" s="159"/>
      <c r="R2" s="159"/>
      <c r="S2" s="159">
        <v>6</v>
      </c>
      <c r="T2" s="159"/>
      <c r="U2" s="159"/>
      <c r="V2" s="159">
        <v>7</v>
      </c>
      <c r="W2" s="159"/>
      <c r="X2" s="159"/>
      <c r="Y2" s="160">
        <v>8</v>
      </c>
      <c r="Z2" s="161"/>
      <c r="AA2" s="161"/>
      <c r="AB2" s="161">
        <v>9</v>
      </c>
      <c r="AC2" s="161"/>
      <c r="AD2" s="161"/>
      <c r="AE2" s="37"/>
      <c r="AF2" s="37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3"/>
      <c r="AS2" s="36"/>
      <c r="AT2" s="33"/>
      <c r="AU2" s="33"/>
      <c r="AV2" s="33"/>
      <c r="AW2" s="33"/>
      <c r="AX2" s="36"/>
      <c r="AY2" s="34"/>
      <c r="AZ2" s="34"/>
      <c r="BA2" s="34"/>
    </row>
    <row r="3" spans="1:64" s="3" customFormat="1" ht="30" customHeight="1" x14ac:dyDescent="0.15">
      <c r="A3" s="36"/>
      <c r="B3" s="36"/>
      <c r="C3" s="47"/>
      <c r="D3" s="158" t="s">
        <v>28</v>
      </c>
      <c r="E3" s="158"/>
      <c r="F3" s="158"/>
      <c r="G3" s="158" t="s">
        <v>29</v>
      </c>
      <c r="H3" s="158"/>
      <c r="I3" s="158"/>
      <c r="J3" s="158" t="s">
        <v>30</v>
      </c>
      <c r="K3" s="158"/>
      <c r="L3" s="158"/>
      <c r="M3" s="158" t="s">
        <v>31</v>
      </c>
      <c r="N3" s="158"/>
      <c r="O3" s="158"/>
      <c r="P3" s="158" t="s">
        <v>32</v>
      </c>
      <c r="Q3" s="158"/>
      <c r="R3" s="158"/>
      <c r="S3" s="158" t="s">
        <v>33</v>
      </c>
      <c r="T3" s="158"/>
      <c r="U3" s="158"/>
      <c r="V3" s="158" t="s">
        <v>34</v>
      </c>
      <c r="W3" s="158"/>
      <c r="X3" s="158"/>
      <c r="Y3" s="162"/>
      <c r="Z3" s="163"/>
      <c r="AA3" s="163"/>
      <c r="AB3" s="163"/>
      <c r="AC3" s="163"/>
      <c r="AD3" s="163"/>
      <c r="AE3" s="38"/>
      <c r="AF3" s="39"/>
      <c r="AG3" s="39"/>
      <c r="AH3" s="39"/>
      <c r="AI3" s="40"/>
      <c r="AJ3" s="41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64" s="3" customFormat="1" ht="20.100000000000001" customHeight="1" x14ac:dyDescent="0.15">
      <c r="A4" s="142"/>
      <c r="B4" s="36"/>
      <c r="C4" s="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43"/>
      <c r="AF4" s="43"/>
      <c r="AG4" s="36"/>
      <c r="AH4" s="36"/>
      <c r="AI4" s="36"/>
      <c r="AJ4" s="36"/>
      <c r="AK4" s="36"/>
      <c r="AL4" s="36"/>
      <c r="AM4" s="36"/>
      <c r="AN4" s="44"/>
      <c r="AO4" s="45"/>
      <c r="AP4" s="36"/>
      <c r="AQ4" s="36"/>
      <c r="AR4" s="46"/>
      <c r="AS4" s="47"/>
      <c r="AT4" s="47"/>
      <c r="AU4" s="47"/>
      <c r="AV4" s="47"/>
      <c r="AW4" s="47"/>
      <c r="AX4" s="47"/>
      <c r="AY4" s="47"/>
      <c r="AZ4" s="47"/>
      <c r="BA4" s="36"/>
    </row>
    <row r="5" spans="1:64" s="3" customFormat="1" ht="20.100000000000001" customHeight="1" x14ac:dyDescent="0.15">
      <c r="A5" s="142"/>
      <c r="B5" s="36"/>
      <c r="C5" s="149" t="s">
        <v>26</v>
      </c>
      <c r="D5" s="149"/>
      <c r="E5" s="149"/>
      <c r="F5" s="149"/>
      <c r="G5" s="149"/>
      <c r="H5" s="149"/>
      <c r="I5" s="149"/>
      <c r="J5" s="80"/>
      <c r="K5" s="80"/>
      <c r="L5" s="80"/>
      <c r="M5" s="80"/>
      <c r="N5" s="80"/>
      <c r="O5" s="80"/>
      <c r="P5" s="80"/>
      <c r="Q5" s="80"/>
      <c r="R5" s="80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81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36"/>
      <c r="AQ5" s="36"/>
      <c r="AR5" s="46"/>
      <c r="AS5" s="47"/>
      <c r="AT5" s="47"/>
      <c r="AU5" s="47"/>
      <c r="AV5" s="47"/>
      <c r="AW5" s="47"/>
      <c r="AX5" s="47"/>
      <c r="AY5" s="47"/>
      <c r="AZ5" s="47"/>
      <c r="BA5" s="36"/>
    </row>
    <row r="6" spans="1:64" s="3" customFormat="1" ht="20.100000000000001" customHeight="1" x14ac:dyDescent="0.15">
      <c r="A6" s="48"/>
      <c r="B6" s="144"/>
      <c r="C6" s="49"/>
      <c r="D6" s="43">
        <v>1</v>
      </c>
      <c r="E6" s="43"/>
      <c r="F6" s="43"/>
      <c r="G6" s="43">
        <v>2</v>
      </c>
      <c r="H6" s="43"/>
      <c r="I6" s="43"/>
      <c r="J6" s="43">
        <v>3</v>
      </c>
      <c r="K6" s="43"/>
      <c r="L6" s="43"/>
      <c r="M6" s="43">
        <v>4</v>
      </c>
      <c r="N6" s="43"/>
      <c r="O6" s="43"/>
      <c r="P6" s="43">
        <v>5</v>
      </c>
      <c r="Q6" s="43"/>
      <c r="R6" s="43"/>
      <c r="S6" s="43">
        <v>6</v>
      </c>
      <c r="T6" s="43"/>
      <c r="U6" s="43"/>
      <c r="V6" s="43">
        <v>7</v>
      </c>
      <c r="W6" s="43"/>
      <c r="X6" s="43"/>
      <c r="Y6" s="85">
        <v>8</v>
      </c>
      <c r="Z6" s="85"/>
      <c r="AA6" s="85"/>
      <c r="AB6" s="85">
        <v>9</v>
      </c>
      <c r="AC6" s="85"/>
      <c r="AD6" s="85"/>
      <c r="AE6" s="168" t="s">
        <v>24</v>
      </c>
      <c r="AF6" s="168"/>
      <c r="AG6" s="168"/>
      <c r="AH6" s="168"/>
      <c r="AI6" s="168"/>
      <c r="AJ6" s="168"/>
      <c r="AK6" s="168"/>
      <c r="AL6" s="168"/>
      <c r="AM6" s="36"/>
      <c r="AN6" s="169">
        <f ca="1">NOW()</f>
        <v>43394.915428587963</v>
      </c>
      <c r="AO6" s="169"/>
      <c r="AP6" s="50"/>
      <c r="AQ6" s="36"/>
      <c r="AR6" s="175" t="s">
        <v>18</v>
      </c>
      <c r="AS6" s="175"/>
      <c r="AT6" s="175"/>
      <c r="AU6" s="175"/>
      <c r="AV6" s="175"/>
      <c r="AW6" s="175"/>
      <c r="AX6" s="175"/>
      <c r="AY6" s="36"/>
      <c r="AZ6" s="36"/>
      <c r="BA6" s="36"/>
      <c r="BC6" s="164" t="s">
        <v>16</v>
      </c>
      <c r="BD6" s="164"/>
      <c r="BE6" s="164"/>
      <c r="BF6" s="164"/>
      <c r="BG6" s="164"/>
      <c r="BH6" s="164"/>
      <c r="BI6" s="164"/>
    </row>
    <row r="7" spans="1:64" s="2" customFormat="1" ht="30" customHeight="1" thickBot="1" x14ac:dyDescent="0.2">
      <c r="A7" s="48"/>
      <c r="B7" s="145"/>
      <c r="C7" s="51" t="s">
        <v>27</v>
      </c>
      <c r="D7" s="146" t="str">
        <f>IF(ISBLANK(D3),"",D3)</f>
        <v>明浜</v>
      </c>
      <c r="E7" s="147"/>
      <c r="F7" s="148"/>
      <c r="G7" s="146" t="str">
        <f t="shared" ref="G7" si="0">IF(ISBLANK(G3),"",G3)</f>
        <v>津久井</v>
      </c>
      <c r="H7" s="147"/>
      <c r="I7" s="148"/>
      <c r="J7" s="146" t="str">
        <f t="shared" ref="J7" si="1">IF(ISBLANK(J3),"",J3)</f>
        <v>久里浜</v>
      </c>
      <c r="K7" s="147"/>
      <c r="L7" s="148"/>
      <c r="M7" s="146" t="str">
        <f t="shared" ref="M7" si="2">IF(ISBLANK(M3),"",M3)</f>
        <v>シーガルズ</v>
      </c>
      <c r="N7" s="147"/>
      <c r="O7" s="148"/>
      <c r="P7" s="146" t="str">
        <f t="shared" ref="P7" si="3">IF(ISBLANK(P3),"",P3)</f>
        <v>ＴＡＤＯ</v>
      </c>
      <c r="Q7" s="147"/>
      <c r="R7" s="148"/>
      <c r="S7" s="146" t="str">
        <f t="shared" ref="S7" si="4">IF(ISBLANK(S3),"",S3)</f>
        <v>鴨居</v>
      </c>
      <c r="T7" s="147"/>
      <c r="U7" s="148"/>
      <c r="V7" s="146" t="str">
        <f t="shared" ref="V7" si="5">IF(ISBLANK(V3),"",V3)</f>
        <v>高坂</v>
      </c>
      <c r="W7" s="147"/>
      <c r="X7" s="148"/>
      <c r="Y7" s="154" t="str">
        <f t="shared" ref="Y7" si="6">IF(ISBLANK(Y3),"",Y3)</f>
        <v/>
      </c>
      <c r="Z7" s="155"/>
      <c r="AA7" s="155"/>
      <c r="AB7" s="155" t="str">
        <f>IF(ISBLANK(AB3),"",AB3)</f>
        <v/>
      </c>
      <c r="AC7" s="155"/>
      <c r="AD7" s="180"/>
      <c r="AE7" s="52" t="s">
        <v>12</v>
      </c>
      <c r="AF7" s="53" t="s">
        <v>2</v>
      </c>
      <c r="AG7" s="53" t="s">
        <v>0</v>
      </c>
      <c r="AH7" s="53" t="s">
        <v>7</v>
      </c>
      <c r="AI7" s="53" t="s">
        <v>1</v>
      </c>
      <c r="AJ7" s="53" t="s">
        <v>21</v>
      </c>
      <c r="AK7" s="53" t="s">
        <v>22</v>
      </c>
      <c r="AL7" s="53" t="s">
        <v>3</v>
      </c>
      <c r="AM7" s="53" t="s">
        <v>4</v>
      </c>
      <c r="AN7" s="53" t="s">
        <v>8</v>
      </c>
      <c r="AO7" s="54" t="s">
        <v>5</v>
      </c>
      <c r="AP7" s="76"/>
      <c r="AQ7" s="77" t="s">
        <v>14</v>
      </c>
      <c r="AR7" s="156" t="s">
        <v>9</v>
      </c>
      <c r="AS7" s="157"/>
      <c r="AT7" s="172" t="s">
        <v>20</v>
      </c>
      <c r="AU7" s="173"/>
      <c r="AV7" s="174"/>
      <c r="AW7" s="146" t="s">
        <v>9</v>
      </c>
      <c r="AX7" s="148"/>
      <c r="AY7" s="153" t="s">
        <v>13</v>
      </c>
      <c r="AZ7" s="153"/>
      <c r="BA7" s="153"/>
      <c r="BC7" s="4" t="s">
        <v>10</v>
      </c>
      <c r="BD7" s="12" t="s">
        <v>9</v>
      </c>
      <c r="BE7" s="165" t="s">
        <v>11</v>
      </c>
      <c r="BF7" s="166"/>
      <c r="BG7" s="167"/>
      <c r="BH7" s="5" t="s">
        <v>10</v>
      </c>
      <c r="BI7" s="6" t="s">
        <v>9</v>
      </c>
      <c r="BJ7" s="170" t="s">
        <v>13</v>
      </c>
      <c r="BK7" s="171"/>
      <c r="BL7" s="171"/>
    </row>
    <row r="8" spans="1:64" ht="24.95" customHeight="1" thickTop="1" x14ac:dyDescent="0.15">
      <c r="A8" s="37"/>
      <c r="B8" s="55">
        <v>1</v>
      </c>
      <c r="C8" s="56" t="str">
        <f>IF(ISBLANK(D3),"",HLOOKUP(B8,$D$2:$AD$3,2,FALSE))</f>
        <v>明浜</v>
      </c>
      <c r="D8" s="150"/>
      <c r="E8" s="151"/>
      <c r="F8" s="152"/>
      <c r="G8" s="57">
        <f>VLOOKUP($B8*100+G$6,$AY$8:$BA$43,2,FALSE)</f>
        <v>3</v>
      </c>
      <c r="H8" s="58" t="str">
        <f>IF(G8="","",IF(G8&gt;I8,"○",IF(G8=I8,"△","●")))</f>
        <v>○</v>
      </c>
      <c r="I8" s="59">
        <f>VLOOKUP($B8*100+G$6,$AY$8:$BA$43,3,FALSE)</f>
        <v>1</v>
      </c>
      <c r="J8" s="57">
        <f>VLOOKUP($B8*100+J$6,$AY$8:$BA$43,2,FALSE)</f>
        <v>0</v>
      </c>
      <c r="K8" s="58" t="str">
        <f>IF(J8="","",IF(J8&gt;L8,"○",IF(J8=L8,"△","●")))</f>
        <v>●</v>
      </c>
      <c r="L8" s="59">
        <f>VLOOKUP($B8*100+J$6,$AY$8:$BA$43,3,FALSE)</f>
        <v>3</v>
      </c>
      <c r="M8" s="57">
        <f>VLOOKUP($B8*100+M$6,$AY$8:$BA$43,2,FALSE)</f>
        <v>3</v>
      </c>
      <c r="N8" s="58" t="str">
        <f>IF(M8="","",IF(M8&gt;O8,"○",IF(M8=O8,"△","●")))</f>
        <v>○</v>
      </c>
      <c r="O8" s="59">
        <f>VLOOKUP($B8*100+M$6,$AY$8:$BA$43,3,FALSE)</f>
        <v>2</v>
      </c>
      <c r="P8" s="57">
        <f>VLOOKUP($B8*100+P$6,$AY$8:$BA$43,2,FALSE)</f>
        <v>3</v>
      </c>
      <c r="Q8" s="58" t="str">
        <f>IF(P8="","",IF(P8&gt;R8,"○",IF(P8=R8,"△","●")))</f>
        <v>○</v>
      </c>
      <c r="R8" s="59">
        <f>VLOOKUP($B8*100+P$6,$AY$8:$BA$43,3,FALSE)</f>
        <v>2</v>
      </c>
      <c r="S8" s="57">
        <f>VLOOKUP($B8*100+S$6,$AY$8:$BA$43,2,FALSE)</f>
        <v>2</v>
      </c>
      <c r="T8" s="58" t="str">
        <f>IF(S8="","",IF(S8&gt;U8,"○",IF(S8=U8,"△","●")))</f>
        <v>○</v>
      </c>
      <c r="U8" s="59">
        <f>VLOOKUP($B8*100+S$6,$AY$8:$BA$43,3,FALSE)</f>
        <v>1</v>
      </c>
      <c r="V8" s="57">
        <f t="shared" ref="V8:V13" si="7">VLOOKUP($B8*100+V$6,$AY$8:$BA$43,2,FALSE)</f>
        <v>7</v>
      </c>
      <c r="W8" s="58" t="str">
        <f t="shared" ref="W8:W13" si="8">IF(V8="","",IF(V8&gt;X8,"○",IF(V8=X8,"△","●")))</f>
        <v>○</v>
      </c>
      <c r="X8" s="59">
        <f t="shared" ref="X8:X13" si="9">VLOOKUP($B8*100+V$6,$AY$8:$BA$43,3,FALSE)</f>
        <v>2</v>
      </c>
      <c r="Y8" s="134" t="str">
        <f t="shared" ref="Y8:Y14" si="10">VLOOKUP($B8*100+Y$6,$AY$8:$BA$43,2,FALSE)</f>
        <v/>
      </c>
      <c r="Z8" s="131" t="str">
        <f t="shared" ref="Z8:Z14" si="11">IF(Y8="","",IF(Y8&gt;AA8,"○",IF(Y8=AA8,"△","●")))</f>
        <v/>
      </c>
      <c r="AA8" s="131" t="str">
        <f t="shared" ref="AA8:AA14" si="12">VLOOKUP($B8*100+Y$6,$AY$8:$BA$43,3,FALSE)</f>
        <v/>
      </c>
      <c r="AB8" s="131" t="str">
        <f t="shared" ref="AB8:AB15" si="13">VLOOKUP($B8*100+AB$6,$AY$8:$BA$43,2,FALSE)</f>
        <v/>
      </c>
      <c r="AC8" s="131" t="str">
        <f t="shared" ref="AC8:AC15" si="14">IF(AB8="","",IF(AB8&gt;AD8,"○",IF(AB8=AD8,"△","●")))</f>
        <v/>
      </c>
      <c r="AD8" s="135" t="str">
        <f t="shared" ref="AD8:AD15" si="15">VLOOKUP($B8*100+AB$6,$AY$8:$BA$43,3,FALSE)</f>
        <v/>
      </c>
      <c r="AE8" s="60">
        <f>SUM(AG8:AK8)</f>
        <v>6</v>
      </c>
      <c r="AF8" s="60">
        <f>AG8*3+AH8+AJ8*3</f>
        <v>15</v>
      </c>
      <c r="AG8" s="61">
        <f t="shared" ref="AG8:AG14" si="16">COUNTIF(D8:AD8,"○")</f>
        <v>5</v>
      </c>
      <c r="AH8" s="61">
        <f t="shared" ref="AH8:AH14" si="17">COUNTIF(D8:AD8,"△")</f>
        <v>0</v>
      </c>
      <c r="AI8" s="61">
        <f t="shared" ref="AI8:AI14" si="18">COUNTIF(D8:AD8,"●")</f>
        <v>1</v>
      </c>
      <c r="AJ8" s="61">
        <f t="shared" ref="AJ8:AJ14" si="19">COUNTIF(D8:AD8,"◇")</f>
        <v>0</v>
      </c>
      <c r="AK8" s="61">
        <f t="shared" ref="AK8:AK14" si="20">COUNTIF(D8:AD8,"◆")</f>
        <v>0</v>
      </c>
      <c r="AL8" s="61">
        <f t="shared" ref="AL8:AL14" si="21">SUM(D8:D8,G8:G8,J8:J8,M8:M8,P8:P8,S8:S8,V8:V8,Y8:Y8,AB8:AB8)</f>
        <v>18</v>
      </c>
      <c r="AM8" s="61">
        <f t="shared" ref="AM8:AM14" si="22">SUM(F8:F8,I8:I8,L8:L8,O8:O8,R8:R8,U8:U8,X8:X8,AA8:AA8,AD8:AD8)</f>
        <v>11</v>
      </c>
      <c r="AN8" s="61">
        <f>AL8-AM8</f>
        <v>7</v>
      </c>
      <c r="AO8" s="62">
        <f t="shared" ref="AO8:AO14" si="23">RANK(AQ8,$AQ$8:$AQ$17,0)</f>
        <v>1</v>
      </c>
      <c r="AP8" s="78">
        <v>1</v>
      </c>
      <c r="AQ8" s="79">
        <f t="shared" ref="AQ8:AQ14" si="24">AF8*10000000+AN8*10000+AL8*100</f>
        <v>150071800</v>
      </c>
      <c r="AR8" s="89">
        <v>1</v>
      </c>
      <c r="AS8" s="90" t="str">
        <f>IF(ISBLANK(AR8),"",HLOOKUP(AR8,$D$2:$AD$3,2,FALSE))</f>
        <v>明浜</v>
      </c>
      <c r="AT8" s="69">
        <v>3</v>
      </c>
      <c r="AU8" s="70" t="s">
        <v>6</v>
      </c>
      <c r="AV8" s="71">
        <v>1</v>
      </c>
      <c r="AW8" s="89">
        <v>2</v>
      </c>
      <c r="AX8" s="90" t="str">
        <f>IF(ISBLANK(AW8),"",HLOOKUP(AW8,$D$2:$AD$3,2,FALSE))</f>
        <v>津久井</v>
      </c>
      <c r="AY8" s="84">
        <v>102</v>
      </c>
      <c r="AZ8" s="84">
        <f>IF(AT8&lt;&gt;"",AT8,"")</f>
        <v>3</v>
      </c>
      <c r="BA8" s="84">
        <f>IF(AV8&lt;&gt;"",AV8,"")</f>
        <v>1</v>
      </c>
      <c r="BC8" s="7">
        <v>1</v>
      </c>
      <c r="BD8" s="31" t="str">
        <f t="shared" ref="BD8:BD29" si="25">HLOOKUP(BC8,$D$2:$AD$3,2,FALSE)</f>
        <v>明浜</v>
      </c>
      <c r="BE8" s="20"/>
      <c r="BF8" s="21" t="s">
        <v>6</v>
      </c>
      <c r="BG8" s="22"/>
      <c r="BH8" s="32">
        <v>2</v>
      </c>
      <c r="BI8" s="13" t="str">
        <f t="shared" ref="BI8:BI29" si="26">HLOOKUP(BH8,$D$2:$AD$3,2,FALSE)</f>
        <v>津久井</v>
      </c>
      <c r="BJ8" s="17">
        <v>102</v>
      </c>
      <c r="BK8" s="17" t="str">
        <f>IF(BE8&lt;&gt;"",BE8,"")</f>
        <v/>
      </c>
      <c r="BL8" s="17" t="str">
        <f>IF(BG8&lt;&gt;"",BG8,"")</f>
        <v/>
      </c>
    </row>
    <row r="9" spans="1:64" ht="24.95" customHeight="1" x14ac:dyDescent="0.15">
      <c r="A9" s="37"/>
      <c r="B9" s="34">
        <v>2</v>
      </c>
      <c r="C9" s="56" t="str">
        <f>IF(ISBLANK(G3),"",HLOOKUP(B9,$D$2:$AD$3,2,FALSE))</f>
        <v>津久井</v>
      </c>
      <c r="D9" s="57">
        <f>IF(I$8="","",I$8)</f>
        <v>1</v>
      </c>
      <c r="E9" s="58" t="str">
        <f t="shared" ref="E9:E16" si="27">IF(D9="","",IF(D9&gt;F9,"○",IF(D9=F9,"△","●")))</f>
        <v>●</v>
      </c>
      <c r="F9" s="59">
        <f>IF(G$8="","",G$8)</f>
        <v>3</v>
      </c>
      <c r="G9" s="150"/>
      <c r="H9" s="151"/>
      <c r="I9" s="152"/>
      <c r="J9" s="57">
        <f>VLOOKUP($B9*100+J$6,$AY$8:$BA$43,2,FALSE)</f>
        <v>0</v>
      </c>
      <c r="K9" s="58" t="str">
        <f>IF(J9="","",IF(J9&gt;L9,"○",IF(J9=L9,"△","●")))</f>
        <v>●</v>
      </c>
      <c r="L9" s="59">
        <f>VLOOKUP($B9*100+J$6,$AY$8:$BA$43,3,FALSE)</f>
        <v>2</v>
      </c>
      <c r="M9" s="57">
        <f>VLOOKUP($B9*100+M$6,$AY$8:$BA$43,2,FALSE)</f>
        <v>1</v>
      </c>
      <c r="N9" s="58" t="str">
        <f>IF(M9="","",IF(M9&gt;O9,"○",IF(M9=O9,"△","●")))</f>
        <v>●</v>
      </c>
      <c r="O9" s="59">
        <f>VLOOKUP($B9*100+M$6,$AY$8:$BA$43,3,FALSE)</f>
        <v>2</v>
      </c>
      <c r="P9" s="57">
        <f>VLOOKUP($B9*100+P$6,$AY$8:$BA$43,2,FALSE)</f>
        <v>0</v>
      </c>
      <c r="Q9" s="58" t="str">
        <f>IF(P9="","",IF(P9&gt;R9,"○",IF(P9=R9,"△","●")))</f>
        <v>●</v>
      </c>
      <c r="R9" s="59">
        <f>VLOOKUP($B9*100+P$6,$AY$8:$BA$43,3,FALSE)</f>
        <v>1</v>
      </c>
      <c r="S9" s="57">
        <f>VLOOKUP($B9*100+S$6,$AY$8:$BA$43,2,FALSE)</f>
        <v>1</v>
      </c>
      <c r="T9" s="58" t="str">
        <f>IF(S9="","",IF(S9&gt;U9,"○",IF(S9=U9,"△","●")))</f>
        <v>○</v>
      </c>
      <c r="U9" s="59">
        <f>VLOOKUP($B9*100+S$6,$AY$8:$BA$43,3,FALSE)</f>
        <v>0</v>
      </c>
      <c r="V9" s="57">
        <f t="shared" si="7"/>
        <v>3</v>
      </c>
      <c r="W9" s="58" t="str">
        <f t="shared" si="8"/>
        <v>○</v>
      </c>
      <c r="X9" s="59">
        <f t="shared" si="9"/>
        <v>0</v>
      </c>
      <c r="Y9" s="134" t="str">
        <f t="shared" si="10"/>
        <v/>
      </c>
      <c r="Z9" s="131" t="str">
        <f t="shared" si="11"/>
        <v/>
      </c>
      <c r="AA9" s="131" t="str">
        <f t="shared" si="12"/>
        <v/>
      </c>
      <c r="AB9" s="131" t="str">
        <f t="shared" si="13"/>
        <v/>
      </c>
      <c r="AC9" s="131" t="str">
        <f t="shared" si="14"/>
        <v/>
      </c>
      <c r="AD9" s="135" t="str">
        <f t="shared" si="15"/>
        <v/>
      </c>
      <c r="AE9" s="60">
        <f t="shared" ref="AE9:AE14" si="28">SUM(AG9:AK9)</f>
        <v>6</v>
      </c>
      <c r="AF9" s="60">
        <f t="shared" ref="AF9:AF14" si="29">AG9*3+AH9+AJ9*3</f>
        <v>6</v>
      </c>
      <c r="AG9" s="61">
        <f t="shared" si="16"/>
        <v>2</v>
      </c>
      <c r="AH9" s="61">
        <f t="shared" si="17"/>
        <v>0</v>
      </c>
      <c r="AI9" s="61">
        <f t="shared" si="18"/>
        <v>4</v>
      </c>
      <c r="AJ9" s="61">
        <f t="shared" si="19"/>
        <v>0</v>
      </c>
      <c r="AK9" s="61">
        <f t="shared" si="20"/>
        <v>0</v>
      </c>
      <c r="AL9" s="61">
        <f t="shared" si="21"/>
        <v>6</v>
      </c>
      <c r="AM9" s="61">
        <f t="shared" si="22"/>
        <v>8</v>
      </c>
      <c r="AN9" s="61">
        <f t="shared" ref="AN9:AN14" si="30">AL9-AM9</f>
        <v>-2</v>
      </c>
      <c r="AO9" s="62">
        <f t="shared" si="23"/>
        <v>5</v>
      </c>
      <c r="AP9" s="78">
        <v>2</v>
      </c>
      <c r="AQ9" s="79">
        <f t="shared" si="24"/>
        <v>59980600</v>
      </c>
      <c r="AR9" s="86">
        <v>1</v>
      </c>
      <c r="AS9" s="91" t="str">
        <f t="shared" ref="AS9:AS15" si="31">IF(ISBLANK(AR9),"",HLOOKUP(AR9,$D$2:$AD$3,2,FALSE))</f>
        <v>明浜</v>
      </c>
      <c r="AT9" s="72">
        <v>0</v>
      </c>
      <c r="AU9" s="37" t="s">
        <v>15</v>
      </c>
      <c r="AV9" s="73">
        <v>3</v>
      </c>
      <c r="AW9" s="86">
        <v>3</v>
      </c>
      <c r="AX9" s="91" t="str">
        <f t="shared" ref="AX9:AX43" si="32">IF(ISBLANK(AW9),"",HLOOKUP(AW9,$D$2:$AD$3,2,FALSE))</f>
        <v>久里浜</v>
      </c>
      <c r="AY9" s="84">
        <v>103</v>
      </c>
      <c r="AZ9" s="84">
        <f t="shared" ref="AZ9:AZ29" si="33">IF(AT9&lt;&gt;"",AT9,"")</f>
        <v>0</v>
      </c>
      <c r="BA9" s="84">
        <f t="shared" ref="BA9:BA29" si="34">IF(AV9&lt;&gt;"",AV9,"")</f>
        <v>3</v>
      </c>
      <c r="BC9" s="7">
        <v>1</v>
      </c>
      <c r="BD9" s="31" t="str">
        <f t="shared" si="25"/>
        <v>明浜</v>
      </c>
      <c r="BE9" s="23"/>
      <c r="BF9" s="30" t="s">
        <v>6</v>
      </c>
      <c r="BG9" s="24"/>
      <c r="BH9" s="32">
        <v>4</v>
      </c>
      <c r="BI9" s="13" t="str">
        <f t="shared" si="26"/>
        <v>シーガルズ</v>
      </c>
      <c r="BJ9" s="17">
        <v>104</v>
      </c>
      <c r="BK9" s="17" t="str">
        <f>IF(BE9&lt;&gt;"",BE9,"")</f>
        <v/>
      </c>
      <c r="BL9" s="17" t="str">
        <f>IF(BG9&lt;&gt;"",BG9,"")</f>
        <v/>
      </c>
    </row>
    <row r="10" spans="1:64" ht="24.95" customHeight="1" x14ac:dyDescent="0.15">
      <c r="A10" s="37"/>
      <c r="B10" s="34">
        <v>3</v>
      </c>
      <c r="C10" s="56" t="str">
        <f>IF(ISBLANK(J3),"",HLOOKUP(B10,$D$2:$AD$3,2,FALSE))</f>
        <v>久里浜</v>
      </c>
      <c r="D10" s="57">
        <f>IF(L$8="","",L$8)</f>
        <v>3</v>
      </c>
      <c r="E10" s="58" t="str">
        <f t="shared" si="27"/>
        <v>○</v>
      </c>
      <c r="F10" s="59">
        <f>IF(J$8="","",J$8)</f>
        <v>0</v>
      </c>
      <c r="G10" s="57">
        <f>IF(L$9="","",L$9)</f>
        <v>2</v>
      </c>
      <c r="H10" s="58" t="str">
        <f t="shared" ref="H10:H16" si="35">IF(G10="","",IF(G10&gt;I10,"○",IF(G10=I10,"△","●")))</f>
        <v>○</v>
      </c>
      <c r="I10" s="59">
        <f>IF(J$9="","",J$9)</f>
        <v>0</v>
      </c>
      <c r="J10" s="150"/>
      <c r="K10" s="151"/>
      <c r="L10" s="152"/>
      <c r="M10" s="57" t="str">
        <f>VLOOKUP($B10*100+M$6,$AY$8:$BA$43,2,FALSE)</f>
        <v/>
      </c>
      <c r="N10" s="58" t="str">
        <f>IF(M10="","",IF(M10&gt;O10,"○",IF(M10=O10,"△","●")))</f>
        <v/>
      </c>
      <c r="O10" s="59" t="str">
        <f>VLOOKUP($B10*100+M$6,$AY$8:$BA$43,3,FALSE)</f>
        <v/>
      </c>
      <c r="P10" s="57">
        <f>VLOOKUP($B10*100+P$6,$AY$8:$BA$43,2,FALSE)</f>
        <v>3</v>
      </c>
      <c r="Q10" s="58" t="str">
        <f>IF(P10="","",IF(P10&gt;R10,"○",IF(P10=R10,"△","●")))</f>
        <v>△</v>
      </c>
      <c r="R10" s="59">
        <f>VLOOKUP($B10*100+P$6,$AY$8:$BA$43,3,FALSE)</f>
        <v>3</v>
      </c>
      <c r="S10" s="57">
        <f>VLOOKUP($B10*100+S$6,$AY$8:$BA$43,2,FALSE)</f>
        <v>0</v>
      </c>
      <c r="T10" s="58" t="str">
        <f>IF(S10="","",IF(S10&gt;U10,"○",IF(S10=U10,"△","●")))</f>
        <v>●</v>
      </c>
      <c r="U10" s="59">
        <f>VLOOKUP($B10*100+S$6,$AY$8:$BA$43,3,FALSE)</f>
        <v>2</v>
      </c>
      <c r="V10" s="57">
        <f t="shared" si="7"/>
        <v>1</v>
      </c>
      <c r="W10" s="58" t="str">
        <f t="shared" si="8"/>
        <v>○</v>
      </c>
      <c r="X10" s="59">
        <f t="shared" si="9"/>
        <v>0</v>
      </c>
      <c r="Y10" s="134" t="str">
        <f t="shared" si="10"/>
        <v/>
      </c>
      <c r="Z10" s="131" t="str">
        <f t="shared" si="11"/>
        <v/>
      </c>
      <c r="AA10" s="131" t="str">
        <f t="shared" si="12"/>
        <v/>
      </c>
      <c r="AB10" s="131" t="str">
        <f t="shared" si="13"/>
        <v/>
      </c>
      <c r="AC10" s="131" t="str">
        <f t="shared" si="14"/>
        <v/>
      </c>
      <c r="AD10" s="135" t="str">
        <f t="shared" si="15"/>
        <v/>
      </c>
      <c r="AE10" s="60">
        <f t="shared" si="28"/>
        <v>5</v>
      </c>
      <c r="AF10" s="60">
        <f t="shared" si="29"/>
        <v>10</v>
      </c>
      <c r="AG10" s="61">
        <f t="shared" si="16"/>
        <v>3</v>
      </c>
      <c r="AH10" s="61">
        <f t="shared" si="17"/>
        <v>1</v>
      </c>
      <c r="AI10" s="61">
        <f t="shared" si="18"/>
        <v>1</v>
      </c>
      <c r="AJ10" s="61">
        <f t="shared" si="19"/>
        <v>0</v>
      </c>
      <c r="AK10" s="61">
        <f t="shared" si="20"/>
        <v>0</v>
      </c>
      <c r="AL10" s="61">
        <f t="shared" si="21"/>
        <v>9</v>
      </c>
      <c r="AM10" s="61">
        <f t="shared" si="22"/>
        <v>5</v>
      </c>
      <c r="AN10" s="61">
        <f t="shared" si="30"/>
        <v>4</v>
      </c>
      <c r="AO10" s="62">
        <f t="shared" si="23"/>
        <v>3</v>
      </c>
      <c r="AP10" s="78">
        <v>3</v>
      </c>
      <c r="AQ10" s="79">
        <f t="shared" si="24"/>
        <v>100040900</v>
      </c>
      <c r="AR10" s="86">
        <v>1</v>
      </c>
      <c r="AS10" s="91" t="str">
        <f t="shared" si="31"/>
        <v>明浜</v>
      </c>
      <c r="AT10" s="72">
        <v>3</v>
      </c>
      <c r="AU10" s="37" t="s">
        <v>15</v>
      </c>
      <c r="AV10" s="73">
        <v>2</v>
      </c>
      <c r="AW10" s="86">
        <v>4</v>
      </c>
      <c r="AX10" s="91" t="str">
        <f t="shared" si="32"/>
        <v>シーガルズ</v>
      </c>
      <c r="AY10" s="84">
        <v>104</v>
      </c>
      <c r="AZ10" s="84">
        <f t="shared" si="33"/>
        <v>3</v>
      </c>
      <c r="BA10" s="84">
        <f t="shared" si="34"/>
        <v>2</v>
      </c>
      <c r="BC10" s="7">
        <v>1</v>
      </c>
      <c r="BD10" s="31" t="str">
        <f t="shared" si="25"/>
        <v>明浜</v>
      </c>
      <c r="BE10" s="23"/>
      <c r="BF10" s="30" t="s">
        <v>6</v>
      </c>
      <c r="BG10" s="24"/>
      <c r="BH10" s="32">
        <v>6</v>
      </c>
      <c r="BI10" s="13" t="str">
        <f t="shared" si="26"/>
        <v>鴨居</v>
      </c>
      <c r="BJ10" s="17">
        <v>106</v>
      </c>
      <c r="BK10" s="17" t="str">
        <f>IF(BE10&lt;&gt;"",BE10,"")</f>
        <v/>
      </c>
      <c r="BL10" s="17" t="str">
        <f>IF(BG10&lt;&gt;"",BG10,"")</f>
        <v/>
      </c>
    </row>
    <row r="11" spans="1:64" ht="24.95" customHeight="1" x14ac:dyDescent="0.15">
      <c r="A11" s="37"/>
      <c r="B11" s="34">
        <v>4</v>
      </c>
      <c r="C11" s="56" t="str">
        <f>IF(ISBLANK(M3),"",HLOOKUP(B11,$D$2:$AD$3,2,FALSE))</f>
        <v>シーガルズ</v>
      </c>
      <c r="D11" s="57">
        <f>IF(O$8="","",O$8)</f>
        <v>2</v>
      </c>
      <c r="E11" s="58" t="str">
        <f t="shared" si="27"/>
        <v>●</v>
      </c>
      <c r="F11" s="59">
        <f>IF(M$8="","",M$8)</f>
        <v>3</v>
      </c>
      <c r="G11" s="57">
        <f>IF(O$9="","",O$9)</f>
        <v>2</v>
      </c>
      <c r="H11" s="58" t="str">
        <f t="shared" si="35"/>
        <v>○</v>
      </c>
      <c r="I11" s="59">
        <f>IF(M$9="","",M$9)</f>
        <v>1</v>
      </c>
      <c r="J11" s="57" t="str">
        <f>IF(O$10="","",O$10)</f>
        <v/>
      </c>
      <c r="K11" s="58" t="str">
        <f t="shared" ref="K11:K16" si="36">IF(J11="","",IF(J11&gt;L11,"○",IF(J11=L11,"△","●")))</f>
        <v/>
      </c>
      <c r="L11" s="59" t="str">
        <f>IF(M$10="","",M$10)</f>
        <v/>
      </c>
      <c r="M11" s="150"/>
      <c r="N11" s="151"/>
      <c r="O11" s="152"/>
      <c r="P11" s="57">
        <f>VLOOKUP($B11*100+P$6,$AY$8:$BA$43,2,FALSE)</f>
        <v>2</v>
      </c>
      <c r="Q11" s="58" t="str">
        <f>IF(P11="","",IF(P11&gt;R11,"○",IF(P11=R11,"△","●")))</f>
        <v>○</v>
      </c>
      <c r="R11" s="59">
        <f>VLOOKUP($B11*100+P$6,$AY$8:$BA$43,3,FALSE)</f>
        <v>0</v>
      </c>
      <c r="S11" s="57">
        <f>VLOOKUP($B11*100+S$6,$AY$8:$BA$43,2,FALSE)</f>
        <v>1</v>
      </c>
      <c r="T11" s="58" t="str">
        <f>IF(S11="","",IF(S11&gt;U11,"○",IF(S11=U11,"△","●")))</f>
        <v>△</v>
      </c>
      <c r="U11" s="59">
        <f>VLOOKUP($B11*100+S$6,$AY$8:$BA$43,3,FALSE)</f>
        <v>1</v>
      </c>
      <c r="V11" s="57">
        <f t="shared" si="7"/>
        <v>6</v>
      </c>
      <c r="W11" s="58" t="str">
        <f t="shared" si="8"/>
        <v>○</v>
      </c>
      <c r="X11" s="59">
        <f t="shared" si="9"/>
        <v>1</v>
      </c>
      <c r="Y11" s="134" t="str">
        <f t="shared" si="10"/>
        <v/>
      </c>
      <c r="Z11" s="131" t="str">
        <f t="shared" si="11"/>
        <v/>
      </c>
      <c r="AA11" s="131" t="str">
        <f t="shared" si="12"/>
        <v/>
      </c>
      <c r="AB11" s="131" t="str">
        <f t="shared" si="13"/>
        <v/>
      </c>
      <c r="AC11" s="131" t="str">
        <f t="shared" si="14"/>
        <v/>
      </c>
      <c r="AD11" s="135" t="str">
        <f t="shared" si="15"/>
        <v/>
      </c>
      <c r="AE11" s="60">
        <f t="shared" si="28"/>
        <v>5</v>
      </c>
      <c r="AF11" s="60">
        <f t="shared" si="29"/>
        <v>10</v>
      </c>
      <c r="AG11" s="61">
        <f t="shared" si="16"/>
        <v>3</v>
      </c>
      <c r="AH11" s="61">
        <f t="shared" si="17"/>
        <v>1</v>
      </c>
      <c r="AI11" s="61">
        <f t="shared" si="18"/>
        <v>1</v>
      </c>
      <c r="AJ11" s="61">
        <f t="shared" si="19"/>
        <v>0</v>
      </c>
      <c r="AK11" s="61">
        <f t="shared" si="20"/>
        <v>0</v>
      </c>
      <c r="AL11" s="61">
        <f t="shared" si="21"/>
        <v>13</v>
      </c>
      <c r="AM11" s="61">
        <f t="shared" si="22"/>
        <v>6</v>
      </c>
      <c r="AN11" s="61">
        <f t="shared" si="30"/>
        <v>7</v>
      </c>
      <c r="AO11" s="62">
        <f t="shared" si="23"/>
        <v>2</v>
      </c>
      <c r="AP11" s="78">
        <v>4</v>
      </c>
      <c r="AQ11" s="79">
        <f t="shared" si="24"/>
        <v>100071300</v>
      </c>
      <c r="AR11" s="86">
        <v>1</v>
      </c>
      <c r="AS11" s="91" t="str">
        <f t="shared" si="31"/>
        <v>明浜</v>
      </c>
      <c r="AT11" s="72">
        <v>3</v>
      </c>
      <c r="AU11" s="37" t="s">
        <v>15</v>
      </c>
      <c r="AV11" s="73">
        <v>2</v>
      </c>
      <c r="AW11" s="86">
        <v>5</v>
      </c>
      <c r="AX11" s="91" t="str">
        <f t="shared" si="32"/>
        <v>ＴＡＤＯ</v>
      </c>
      <c r="AY11" s="84">
        <v>105</v>
      </c>
      <c r="AZ11" s="84">
        <f t="shared" si="33"/>
        <v>3</v>
      </c>
      <c r="BA11" s="84">
        <f t="shared" si="34"/>
        <v>2</v>
      </c>
      <c r="BC11" s="7">
        <v>1</v>
      </c>
      <c r="BD11" s="31" t="str">
        <f t="shared" si="25"/>
        <v>明浜</v>
      </c>
      <c r="BE11" s="23"/>
      <c r="BF11" s="30" t="s">
        <v>6</v>
      </c>
      <c r="BG11" s="24"/>
      <c r="BH11" s="32">
        <v>8</v>
      </c>
      <c r="BI11" s="13">
        <f t="shared" si="26"/>
        <v>0</v>
      </c>
      <c r="BJ11" s="17">
        <v>108</v>
      </c>
      <c r="BK11" s="17" t="str">
        <f>IF(BE11&lt;&gt;"",BE11,"")</f>
        <v/>
      </c>
      <c r="BL11" s="17" t="str">
        <f>IF(BG11&lt;&gt;"",BG11,"")</f>
        <v/>
      </c>
    </row>
    <row r="12" spans="1:64" ht="24.95" customHeight="1" x14ac:dyDescent="0.15">
      <c r="A12" s="37"/>
      <c r="B12" s="34">
        <v>5</v>
      </c>
      <c r="C12" s="56" t="str">
        <f>IF(ISBLANK(P3),"",HLOOKUP(B12,$D$2:$AD$3,2,FALSE))</f>
        <v>ＴＡＤＯ</v>
      </c>
      <c r="D12" s="57">
        <f>IF(R$8="","",R$8)</f>
        <v>2</v>
      </c>
      <c r="E12" s="58" t="str">
        <f t="shared" si="27"/>
        <v>●</v>
      </c>
      <c r="F12" s="59">
        <f>IF(P$8="","",P$8)</f>
        <v>3</v>
      </c>
      <c r="G12" s="57">
        <f>IF(R$9="","",R$9)</f>
        <v>1</v>
      </c>
      <c r="H12" s="58" t="str">
        <f t="shared" si="35"/>
        <v>○</v>
      </c>
      <c r="I12" s="59">
        <f>IF(P$9="","",P$9)</f>
        <v>0</v>
      </c>
      <c r="J12" s="57">
        <f>IF(R$10="","",R$10)</f>
        <v>3</v>
      </c>
      <c r="K12" s="58" t="str">
        <f t="shared" si="36"/>
        <v>△</v>
      </c>
      <c r="L12" s="59">
        <f>IF(P$10="","",P$10)</f>
        <v>3</v>
      </c>
      <c r="M12" s="57">
        <f>IF(R$11="","",R$11)</f>
        <v>0</v>
      </c>
      <c r="N12" s="58" t="str">
        <f>IF(M12="","",IF(M12&gt;O12,"○",IF(M12=O12,"△","●")))</f>
        <v>●</v>
      </c>
      <c r="O12" s="59">
        <f>IF(P$11="","",P$11)</f>
        <v>2</v>
      </c>
      <c r="P12" s="150"/>
      <c r="Q12" s="151"/>
      <c r="R12" s="152"/>
      <c r="S12" s="57">
        <f>VLOOKUP($B12*100+S$6,$AY$8:$BA$43,2,FALSE)</f>
        <v>1</v>
      </c>
      <c r="T12" s="58" t="str">
        <f>IF(S12="","",IF(S12&gt;U12,"○",IF(S12=U12,"△","●")))</f>
        <v>●</v>
      </c>
      <c r="U12" s="59">
        <f>VLOOKUP($B12*100+S$6,$AY$8:$BA$43,3,FALSE)</f>
        <v>2</v>
      </c>
      <c r="V12" s="57">
        <f t="shared" si="7"/>
        <v>0</v>
      </c>
      <c r="W12" s="58" t="str">
        <f t="shared" si="8"/>
        <v>●</v>
      </c>
      <c r="X12" s="59">
        <f t="shared" si="9"/>
        <v>1</v>
      </c>
      <c r="Y12" s="134" t="str">
        <f t="shared" si="10"/>
        <v/>
      </c>
      <c r="Z12" s="131" t="str">
        <f t="shared" si="11"/>
        <v/>
      </c>
      <c r="AA12" s="131" t="str">
        <f t="shared" si="12"/>
        <v/>
      </c>
      <c r="AB12" s="131" t="str">
        <f t="shared" si="13"/>
        <v/>
      </c>
      <c r="AC12" s="131" t="str">
        <f t="shared" si="14"/>
        <v/>
      </c>
      <c r="AD12" s="135" t="str">
        <f t="shared" si="15"/>
        <v/>
      </c>
      <c r="AE12" s="60">
        <f t="shared" si="28"/>
        <v>6</v>
      </c>
      <c r="AF12" s="60">
        <f t="shared" si="29"/>
        <v>4</v>
      </c>
      <c r="AG12" s="61">
        <f t="shared" si="16"/>
        <v>1</v>
      </c>
      <c r="AH12" s="61">
        <f t="shared" si="17"/>
        <v>1</v>
      </c>
      <c r="AI12" s="61">
        <f t="shared" si="18"/>
        <v>4</v>
      </c>
      <c r="AJ12" s="61">
        <f t="shared" si="19"/>
        <v>0</v>
      </c>
      <c r="AK12" s="61">
        <f t="shared" si="20"/>
        <v>0</v>
      </c>
      <c r="AL12" s="61">
        <f t="shared" si="21"/>
        <v>7</v>
      </c>
      <c r="AM12" s="61">
        <f t="shared" si="22"/>
        <v>11</v>
      </c>
      <c r="AN12" s="61">
        <f t="shared" si="30"/>
        <v>-4</v>
      </c>
      <c r="AO12" s="62">
        <f t="shared" si="23"/>
        <v>7</v>
      </c>
      <c r="AP12" s="78">
        <v>5</v>
      </c>
      <c r="AQ12" s="79">
        <f t="shared" si="24"/>
        <v>39960700</v>
      </c>
      <c r="AR12" s="86">
        <v>1</v>
      </c>
      <c r="AS12" s="91" t="str">
        <f t="shared" si="31"/>
        <v>明浜</v>
      </c>
      <c r="AT12" s="72">
        <v>2</v>
      </c>
      <c r="AU12" s="37" t="s">
        <v>15</v>
      </c>
      <c r="AV12" s="73">
        <v>1</v>
      </c>
      <c r="AW12" s="86">
        <v>6</v>
      </c>
      <c r="AX12" s="91" t="str">
        <f t="shared" si="32"/>
        <v>鴨居</v>
      </c>
      <c r="AY12" s="84">
        <v>106</v>
      </c>
      <c r="AZ12" s="84">
        <f t="shared" si="33"/>
        <v>2</v>
      </c>
      <c r="BA12" s="84">
        <f t="shared" si="34"/>
        <v>1</v>
      </c>
      <c r="BC12" s="7">
        <v>2</v>
      </c>
      <c r="BD12" s="31" t="str">
        <f t="shared" si="25"/>
        <v>津久井</v>
      </c>
      <c r="BE12" s="23"/>
      <c r="BF12" s="30" t="s">
        <v>6</v>
      </c>
      <c r="BG12" s="24"/>
      <c r="BH12" s="32">
        <v>3</v>
      </c>
      <c r="BI12" s="13" t="str">
        <f t="shared" si="26"/>
        <v>久里浜</v>
      </c>
      <c r="BJ12" s="17">
        <v>203</v>
      </c>
      <c r="BK12" s="17" t="str">
        <f t="shared" ref="BK12:BK29" si="37">IF(BE12&lt;&gt;"",BE12,"")</f>
        <v/>
      </c>
      <c r="BL12" s="17" t="str">
        <f t="shared" ref="BL12:BL29" si="38">IF(BG12&lt;&gt;"",BG12,"")</f>
        <v/>
      </c>
    </row>
    <row r="13" spans="1:64" ht="24.95" customHeight="1" x14ac:dyDescent="0.15">
      <c r="A13" s="37"/>
      <c r="B13" s="34">
        <v>6</v>
      </c>
      <c r="C13" s="56" t="str">
        <f>IF(ISBLANK(S3),"",HLOOKUP(B13,$D$2:$AD$3,2,FALSE))</f>
        <v>鴨居</v>
      </c>
      <c r="D13" s="57">
        <f>IF(U$8="","",U$8)</f>
        <v>1</v>
      </c>
      <c r="E13" s="58" t="str">
        <f t="shared" si="27"/>
        <v>●</v>
      </c>
      <c r="F13" s="59">
        <f>IF(S$8="","",S$8)</f>
        <v>2</v>
      </c>
      <c r="G13" s="57">
        <f>IF(U$9="","",U$9)</f>
        <v>0</v>
      </c>
      <c r="H13" s="58" t="str">
        <f t="shared" si="35"/>
        <v>●</v>
      </c>
      <c r="I13" s="59">
        <f>IF(S$9="","",S$9)</f>
        <v>1</v>
      </c>
      <c r="J13" s="57">
        <f>IF(U$10="","",U$10)</f>
        <v>2</v>
      </c>
      <c r="K13" s="58" t="str">
        <f t="shared" si="36"/>
        <v>○</v>
      </c>
      <c r="L13" s="59">
        <f>IF(S$10="","",S$10)</f>
        <v>0</v>
      </c>
      <c r="M13" s="57">
        <f>IF(U$11="","",U$11)</f>
        <v>1</v>
      </c>
      <c r="N13" s="58" t="str">
        <f>IF(M13="","",IF(M13&gt;O13,"○",IF(M13=O13,"△","●")))</f>
        <v>△</v>
      </c>
      <c r="O13" s="59">
        <f>IF(S$11="","",S$11)</f>
        <v>1</v>
      </c>
      <c r="P13" s="57">
        <f>IF(U$12="","",U$12)</f>
        <v>2</v>
      </c>
      <c r="Q13" s="58" t="str">
        <f>IF(P13="","",IF(P13&gt;R13,"○",IF(P13=R13,"△","●")))</f>
        <v>○</v>
      </c>
      <c r="R13" s="59">
        <f>IF(S$12="","",S$12)</f>
        <v>1</v>
      </c>
      <c r="S13" s="150"/>
      <c r="T13" s="151"/>
      <c r="U13" s="152"/>
      <c r="V13" s="57">
        <f t="shared" si="7"/>
        <v>1</v>
      </c>
      <c r="W13" s="58" t="str">
        <f t="shared" si="8"/>
        <v>●</v>
      </c>
      <c r="X13" s="59">
        <f t="shared" si="9"/>
        <v>2</v>
      </c>
      <c r="Y13" s="134" t="str">
        <f t="shared" si="10"/>
        <v/>
      </c>
      <c r="Z13" s="131" t="str">
        <f t="shared" si="11"/>
        <v/>
      </c>
      <c r="AA13" s="131" t="str">
        <f t="shared" si="12"/>
        <v/>
      </c>
      <c r="AB13" s="131" t="str">
        <f t="shared" si="13"/>
        <v/>
      </c>
      <c r="AC13" s="131" t="str">
        <f t="shared" si="14"/>
        <v/>
      </c>
      <c r="AD13" s="135" t="str">
        <f t="shared" si="15"/>
        <v/>
      </c>
      <c r="AE13" s="60">
        <f t="shared" si="28"/>
        <v>6</v>
      </c>
      <c r="AF13" s="60">
        <f t="shared" si="29"/>
        <v>7</v>
      </c>
      <c r="AG13" s="61">
        <f t="shared" si="16"/>
        <v>2</v>
      </c>
      <c r="AH13" s="61">
        <f t="shared" si="17"/>
        <v>1</v>
      </c>
      <c r="AI13" s="61">
        <f t="shared" si="18"/>
        <v>3</v>
      </c>
      <c r="AJ13" s="61">
        <f t="shared" si="19"/>
        <v>0</v>
      </c>
      <c r="AK13" s="61">
        <f t="shared" si="20"/>
        <v>0</v>
      </c>
      <c r="AL13" s="61">
        <f t="shared" si="21"/>
        <v>7</v>
      </c>
      <c r="AM13" s="61">
        <f t="shared" si="22"/>
        <v>7</v>
      </c>
      <c r="AN13" s="61">
        <f t="shared" si="30"/>
        <v>0</v>
      </c>
      <c r="AO13" s="62">
        <f t="shared" si="23"/>
        <v>4</v>
      </c>
      <c r="AP13" s="78">
        <v>6</v>
      </c>
      <c r="AQ13" s="79">
        <f t="shared" si="24"/>
        <v>70000700</v>
      </c>
      <c r="AR13" s="86">
        <v>1</v>
      </c>
      <c r="AS13" s="91" t="str">
        <f t="shared" si="31"/>
        <v>明浜</v>
      </c>
      <c r="AT13" s="72">
        <v>7</v>
      </c>
      <c r="AU13" s="37" t="s">
        <v>15</v>
      </c>
      <c r="AV13" s="73">
        <v>2</v>
      </c>
      <c r="AW13" s="86">
        <v>7</v>
      </c>
      <c r="AX13" s="91" t="str">
        <f t="shared" si="32"/>
        <v>高坂</v>
      </c>
      <c r="AY13" s="84">
        <v>107</v>
      </c>
      <c r="AZ13" s="84">
        <f t="shared" si="33"/>
        <v>7</v>
      </c>
      <c r="BA13" s="84">
        <f t="shared" si="34"/>
        <v>2</v>
      </c>
      <c r="BC13" s="7">
        <v>2</v>
      </c>
      <c r="BD13" s="31" t="str">
        <f t="shared" si="25"/>
        <v>津久井</v>
      </c>
      <c r="BE13" s="23"/>
      <c r="BF13" s="30" t="s">
        <v>6</v>
      </c>
      <c r="BG13" s="24"/>
      <c r="BH13" s="32">
        <v>5</v>
      </c>
      <c r="BI13" s="13" t="str">
        <f t="shared" si="26"/>
        <v>ＴＡＤＯ</v>
      </c>
      <c r="BJ13" s="17">
        <v>205</v>
      </c>
      <c r="BK13" s="17" t="str">
        <f t="shared" si="37"/>
        <v/>
      </c>
      <c r="BL13" s="17" t="str">
        <f t="shared" si="38"/>
        <v/>
      </c>
    </row>
    <row r="14" spans="1:64" ht="24.95" customHeight="1" x14ac:dyDescent="0.15">
      <c r="A14" s="37"/>
      <c r="B14" s="34">
        <v>7</v>
      </c>
      <c r="C14" s="56" t="str">
        <f>IF(ISBLANK(V3),"",HLOOKUP(B14,$D$2:$AD$3,2,FALSE))</f>
        <v>高坂</v>
      </c>
      <c r="D14" s="57">
        <f>IF(X$8="","",X$8)</f>
        <v>2</v>
      </c>
      <c r="E14" s="58" t="str">
        <f t="shared" si="27"/>
        <v>●</v>
      </c>
      <c r="F14" s="59">
        <f>IF(V$8="","",V$8)</f>
        <v>7</v>
      </c>
      <c r="G14" s="57">
        <f>IF(X$9="","",X$9)</f>
        <v>0</v>
      </c>
      <c r="H14" s="58" t="str">
        <f t="shared" si="35"/>
        <v>●</v>
      </c>
      <c r="I14" s="59">
        <f>IF(V$9="","",V$9)</f>
        <v>3</v>
      </c>
      <c r="J14" s="57">
        <f>IF(X$10="","",X$10)</f>
        <v>0</v>
      </c>
      <c r="K14" s="58" t="str">
        <f t="shared" si="36"/>
        <v>●</v>
      </c>
      <c r="L14" s="59">
        <f>IF(V$10="","",V$10)</f>
        <v>1</v>
      </c>
      <c r="M14" s="57">
        <f>IF(X$11="","",X$11)</f>
        <v>1</v>
      </c>
      <c r="N14" s="58" t="str">
        <f>IF(M14="","",IF(M14&gt;O14,"○",IF(M14=O14,"△","●")))</f>
        <v>●</v>
      </c>
      <c r="O14" s="59">
        <f>IF(V$11="","",V$11)</f>
        <v>6</v>
      </c>
      <c r="P14" s="57">
        <f>IF(X$12="","",X$12)</f>
        <v>1</v>
      </c>
      <c r="Q14" s="58" t="str">
        <f>IF(P14="","",IF(P14&gt;R14,"○",IF(P14=R14,"△","●")))</f>
        <v>○</v>
      </c>
      <c r="R14" s="59">
        <f>IF(V$12="","",V$12)</f>
        <v>0</v>
      </c>
      <c r="S14" s="57">
        <f>IF(X$13="","",X$13)</f>
        <v>2</v>
      </c>
      <c r="T14" s="58" t="str">
        <f>IF(S14="","",IF(S14&gt;U14,"○",IF(S14=U14,"△","●")))</f>
        <v>○</v>
      </c>
      <c r="U14" s="59">
        <f>IF(V$13="","",V$13)</f>
        <v>1</v>
      </c>
      <c r="V14" s="150"/>
      <c r="W14" s="151"/>
      <c r="X14" s="152"/>
      <c r="Y14" s="134" t="str">
        <f t="shared" si="10"/>
        <v/>
      </c>
      <c r="Z14" s="131" t="str">
        <f t="shared" si="11"/>
        <v/>
      </c>
      <c r="AA14" s="131" t="str">
        <f t="shared" si="12"/>
        <v/>
      </c>
      <c r="AB14" s="131" t="str">
        <f t="shared" si="13"/>
        <v/>
      </c>
      <c r="AC14" s="131" t="str">
        <f t="shared" si="14"/>
        <v/>
      </c>
      <c r="AD14" s="135" t="str">
        <f t="shared" si="15"/>
        <v/>
      </c>
      <c r="AE14" s="60">
        <f t="shared" si="28"/>
        <v>6</v>
      </c>
      <c r="AF14" s="60">
        <f t="shared" si="29"/>
        <v>6</v>
      </c>
      <c r="AG14" s="61">
        <f t="shared" si="16"/>
        <v>2</v>
      </c>
      <c r="AH14" s="61">
        <f t="shared" si="17"/>
        <v>0</v>
      </c>
      <c r="AI14" s="61">
        <f t="shared" si="18"/>
        <v>4</v>
      </c>
      <c r="AJ14" s="61">
        <f t="shared" si="19"/>
        <v>0</v>
      </c>
      <c r="AK14" s="61">
        <f t="shared" si="20"/>
        <v>0</v>
      </c>
      <c r="AL14" s="61">
        <f t="shared" si="21"/>
        <v>6</v>
      </c>
      <c r="AM14" s="61">
        <f t="shared" si="22"/>
        <v>18</v>
      </c>
      <c r="AN14" s="61">
        <f t="shared" si="30"/>
        <v>-12</v>
      </c>
      <c r="AO14" s="62">
        <f t="shared" si="23"/>
        <v>6</v>
      </c>
      <c r="AP14" s="78">
        <v>7</v>
      </c>
      <c r="AQ14" s="79">
        <f t="shared" si="24"/>
        <v>59880600</v>
      </c>
      <c r="AR14" s="86">
        <v>1</v>
      </c>
      <c r="AS14" s="118" t="str">
        <f t="shared" si="31"/>
        <v>明浜</v>
      </c>
      <c r="AT14" s="86"/>
      <c r="AU14" s="119" t="s">
        <v>6</v>
      </c>
      <c r="AV14" s="123"/>
      <c r="AW14" s="86">
        <v>8</v>
      </c>
      <c r="AX14" s="118">
        <f t="shared" si="32"/>
        <v>0</v>
      </c>
      <c r="AY14" s="84">
        <v>108</v>
      </c>
      <c r="AZ14" s="84" t="str">
        <f t="shared" si="33"/>
        <v/>
      </c>
      <c r="BA14" s="84" t="str">
        <f t="shared" si="34"/>
        <v/>
      </c>
      <c r="BC14" s="7">
        <v>2</v>
      </c>
      <c r="BD14" s="31" t="str">
        <f t="shared" si="25"/>
        <v>津久井</v>
      </c>
      <c r="BE14" s="23"/>
      <c r="BF14" s="30" t="s">
        <v>6</v>
      </c>
      <c r="BG14" s="24"/>
      <c r="BH14" s="32">
        <v>7</v>
      </c>
      <c r="BI14" s="13" t="str">
        <f t="shared" si="26"/>
        <v>高坂</v>
      </c>
      <c r="BJ14" s="17">
        <v>207</v>
      </c>
      <c r="BK14" s="17" t="str">
        <f t="shared" si="37"/>
        <v/>
      </c>
      <c r="BL14" s="17" t="str">
        <f t="shared" si="38"/>
        <v/>
      </c>
    </row>
    <row r="15" spans="1:64" ht="24.95" customHeight="1" x14ac:dyDescent="0.15">
      <c r="A15" s="37"/>
      <c r="B15" s="83">
        <v>8</v>
      </c>
      <c r="C15" s="104" t="str">
        <f>IF(ISBLANK(Y3),"",HLOOKUP(B15,$D$2:$AD$3,2,FALSE))</f>
        <v/>
      </c>
      <c r="D15" s="105" t="str">
        <f>IF(AA$8="","",AA$8)</f>
        <v/>
      </c>
      <c r="E15" s="105" t="str">
        <f t="shared" si="27"/>
        <v/>
      </c>
      <c r="F15" s="105" t="str">
        <f>IF(Y$8="","",Y$8)</f>
        <v/>
      </c>
      <c r="G15" s="105" t="str">
        <f>IF(AA$9="","",AA$9)</f>
        <v/>
      </c>
      <c r="H15" s="105" t="str">
        <f t="shared" si="35"/>
        <v/>
      </c>
      <c r="I15" s="105" t="str">
        <f>IF(Y$9="","",Y$9)</f>
        <v/>
      </c>
      <c r="J15" s="105" t="str">
        <f>IF(AA$10="","",AA$10)</f>
        <v/>
      </c>
      <c r="K15" s="105" t="str">
        <f t="shared" si="36"/>
        <v/>
      </c>
      <c r="L15" s="105" t="str">
        <f>IF(Y$10="","",Y$10)</f>
        <v/>
      </c>
      <c r="M15" s="105" t="str">
        <f>IF(AA$11="","",AA$11)</f>
        <v/>
      </c>
      <c r="N15" s="105" t="str">
        <f>IF(M15="","",IF(M15&gt;O15,"○",IF(M15=O15,"△","●")))</f>
        <v/>
      </c>
      <c r="O15" s="105" t="str">
        <f>IF(Y$11="","",Y$11)</f>
        <v/>
      </c>
      <c r="P15" s="105" t="str">
        <f>IF(AA$12="","",AA$12)</f>
        <v/>
      </c>
      <c r="Q15" s="105" t="str">
        <f>IF(P15="","",IF(P15&gt;R15,"○",IF(P15=R15,"△","●")))</f>
        <v/>
      </c>
      <c r="R15" s="105" t="str">
        <f>IF(Y$12="","",Y$12)</f>
        <v/>
      </c>
      <c r="S15" s="105" t="str">
        <f>IF(AA$13="","",AA$13)</f>
        <v/>
      </c>
      <c r="T15" s="105" t="str">
        <f>IF(S15="","",IF(S15&gt;U15,"○",IF(S15=U15,"△","●")))</f>
        <v/>
      </c>
      <c r="U15" s="105" t="str">
        <f>IF(Y$13="","",Y$13)</f>
        <v/>
      </c>
      <c r="V15" s="106" t="str">
        <f>IF(AA$14="","",AA$14)</f>
        <v/>
      </c>
      <c r="W15" s="107" t="str">
        <f>IF(V15="","",IF(V15&gt;X15,"○",IF(V15=X15,"△","●")))</f>
        <v/>
      </c>
      <c r="X15" s="107" t="str">
        <f>IF(Y$14="","",Y$14)</f>
        <v/>
      </c>
      <c r="Y15" s="176"/>
      <c r="Z15" s="177"/>
      <c r="AA15" s="177"/>
      <c r="AB15" s="131" t="str">
        <f t="shared" si="13"/>
        <v/>
      </c>
      <c r="AC15" s="131" t="str">
        <f t="shared" si="14"/>
        <v/>
      </c>
      <c r="AD15" s="131" t="str">
        <f t="shared" si="15"/>
        <v/>
      </c>
      <c r="AE15" s="108">
        <f t="shared" ref="AE15" si="39">SUM(AG15:AK15)</f>
        <v>0</v>
      </c>
      <c r="AF15" s="108">
        <f t="shared" ref="AF15" si="40">AG15*3+AH15+AJ15*3</f>
        <v>0</v>
      </c>
      <c r="AG15" s="109">
        <f t="shared" ref="AG15" si="41">COUNTIF(D15:AD15,"○")</f>
        <v>0</v>
      </c>
      <c r="AH15" s="109">
        <f t="shared" ref="AH15" si="42">COUNTIF(D15:AD15,"△")</f>
        <v>0</v>
      </c>
      <c r="AI15" s="109">
        <f t="shared" ref="AI15" si="43">COUNTIF(D15:AD15,"●")</f>
        <v>0</v>
      </c>
      <c r="AJ15" s="109">
        <f t="shared" ref="AJ15" si="44">COUNTIF(D15:AD15,"◇")</f>
        <v>0</v>
      </c>
      <c r="AK15" s="109">
        <f t="shared" ref="AK15" si="45">COUNTIF(D15:AD15,"◆")</f>
        <v>0</v>
      </c>
      <c r="AL15" s="109">
        <f t="shared" ref="AL15" si="46">SUM(D15:D15,G15:G15,J15:J15,M15:M15,P15:P15,S15:S15,V15:V15,Y15:Y15,AB15:AB15)</f>
        <v>0</v>
      </c>
      <c r="AM15" s="109">
        <f t="shared" ref="AM15" si="47">SUM(F15:F15,I15:I15,L15:L15,O15:O15,R15:R15,U15:U15,X15:X15,AA15:AA15,AD15:AD15)</f>
        <v>0</v>
      </c>
      <c r="AN15" s="109">
        <f t="shared" ref="AN15" si="48">AL15-AM15</f>
        <v>0</v>
      </c>
      <c r="AO15" s="110" t="e">
        <f t="shared" ref="AO15" si="49">RANK(AQ15,$AQ$8:$AQ$17,0)</f>
        <v>#N/A</v>
      </c>
      <c r="AP15" s="78">
        <v>8</v>
      </c>
      <c r="AQ15" s="101"/>
      <c r="AR15" s="87"/>
      <c r="AS15" s="120" t="str">
        <f t="shared" si="31"/>
        <v/>
      </c>
      <c r="AT15" s="87"/>
      <c r="AU15" s="121" t="s">
        <v>6</v>
      </c>
      <c r="AV15" s="122"/>
      <c r="AW15" s="87"/>
      <c r="AX15" s="120" t="str">
        <f t="shared" si="32"/>
        <v/>
      </c>
      <c r="AY15" s="84">
        <v>109</v>
      </c>
      <c r="AZ15" s="84" t="str">
        <f t="shared" si="33"/>
        <v/>
      </c>
      <c r="BA15" s="84" t="str">
        <f t="shared" si="34"/>
        <v/>
      </c>
      <c r="BC15" s="7"/>
      <c r="BD15" s="31"/>
      <c r="BE15" s="23"/>
      <c r="BF15" s="30"/>
      <c r="BG15" s="24"/>
      <c r="BH15" s="32"/>
      <c r="BI15" s="13"/>
      <c r="BJ15" s="17"/>
      <c r="BK15" s="17"/>
      <c r="BL15" s="17"/>
    </row>
    <row r="16" spans="1:64" ht="24.95" customHeight="1" x14ac:dyDescent="0.15">
      <c r="A16" s="37"/>
      <c r="B16" s="84">
        <v>9</v>
      </c>
      <c r="C16" s="111" t="str">
        <f>IF(ISBLANK(AB3),"",HLOOKUP(B16,$D$2:$AD$3,2,FALSE))</f>
        <v/>
      </c>
      <c r="D16" s="112" t="str">
        <f>IF(AD$8="","",AD$8)</f>
        <v/>
      </c>
      <c r="E16" s="112" t="str">
        <f t="shared" si="27"/>
        <v/>
      </c>
      <c r="F16" s="112" t="str">
        <f>IF(AB$8="","",AB$8)</f>
        <v/>
      </c>
      <c r="G16" s="112" t="str">
        <f>IF(AD$9="","",AD$9)</f>
        <v/>
      </c>
      <c r="H16" s="112" t="str">
        <f t="shared" si="35"/>
        <v/>
      </c>
      <c r="I16" s="112" t="str">
        <f>IF(AB$9="","",AB$9)</f>
        <v/>
      </c>
      <c r="J16" s="112" t="str">
        <f>IF(AD$10="","",AD$10)</f>
        <v/>
      </c>
      <c r="K16" s="112" t="str">
        <f t="shared" si="36"/>
        <v/>
      </c>
      <c r="L16" s="112" t="str">
        <f>IF(AB$10="","",AB$10)</f>
        <v/>
      </c>
      <c r="M16" s="112" t="str">
        <f>IF(AD$11="","",AD$11)</f>
        <v/>
      </c>
      <c r="N16" s="112" t="str">
        <f>IF(M16="","",IF(M16&gt;O16,"○",IF(M16=O16,"△","●")))</f>
        <v/>
      </c>
      <c r="O16" s="112" t="str">
        <f>IF(AB$11="","",AB$11)</f>
        <v/>
      </c>
      <c r="P16" s="112" t="str">
        <f>IF(AD$12="","",AD$12)</f>
        <v/>
      </c>
      <c r="Q16" s="112" t="str">
        <f>IF(P16="","",IF(P16&gt;R16,"○",IF(P16=R16,"△","●")))</f>
        <v/>
      </c>
      <c r="R16" s="112" t="str">
        <f>IF(AB$12="","",AB$12)</f>
        <v/>
      </c>
      <c r="S16" s="112" t="str">
        <f>IF(AD$13="","",AD$13)</f>
        <v/>
      </c>
      <c r="T16" s="112" t="str">
        <f>IF(S16="","",IF(S16&gt;U16,"○",IF(S16=U16,"△","●")))</f>
        <v/>
      </c>
      <c r="U16" s="112" t="str">
        <f>IF(AB$13="","",AB$13)</f>
        <v/>
      </c>
      <c r="V16" s="100" t="str">
        <f>IF(AD$14="","",AD$14)</f>
        <v/>
      </c>
      <c r="W16" s="113" t="str">
        <f>IF(V16="","",IF(V16&gt;X16,"○",IF(V16=X16,"△","●")))</f>
        <v/>
      </c>
      <c r="X16" s="113" t="str">
        <f>IF(AB$14="","",AB$14)</f>
        <v/>
      </c>
      <c r="Y16" s="112" t="str">
        <f>IF(AD$15="","",AD$15)</f>
        <v/>
      </c>
      <c r="Z16" s="112" t="str">
        <f>IF(Y16="","",IF(Y16&gt;AA16,"○",IF(Y16=AA16,"△","●")))</f>
        <v/>
      </c>
      <c r="AA16" s="112" t="str">
        <f>IF(AB$15="","",AB$15)</f>
        <v/>
      </c>
      <c r="AB16" s="178"/>
      <c r="AC16" s="179"/>
      <c r="AD16" s="179"/>
      <c r="AE16" s="116"/>
      <c r="AF16" s="116"/>
      <c r="AG16" s="78"/>
      <c r="AH16" s="78"/>
      <c r="AI16" s="78"/>
      <c r="AJ16" s="78"/>
      <c r="AK16" s="78"/>
      <c r="AL16" s="78"/>
      <c r="AM16" s="78"/>
      <c r="AN16" s="78"/>
      <c r="AO16" s="117"/>
      <c r="AP16" s="78">
        <v>9</v>
      </c>
      <c r="AQ16" s="101"/>
      <c r="AR16" s="86">
        <v>2</v>
      </c>
      <c r="AS16" s="91" t="str">
        <f>IF(ISBLANK(AR16),"",HLOOKUP(AR16,$D$2:$AD$3,2,FALSE))</f>
        <v>津久井</v>
      </c>
      <c r="AT16" s="72">
        <v>0</v>
      </c>
      <c r="AU16" s="37" t="s">
        <v>6</v>
      </c>
      <c r="AV16" s="73">
        <v>2</v>
      </c>
      <c r="AW16" s="86">
        <v>3</v>
      </c>
      <c r="AX16" s="91" t="str">
        <f t="shared" si="32"/>
        <v>久里浜</v>
      </c>
      <c r="AY16" s="84">
        <v>203</v>
      </c>
      <c r="AZ16" s="84">
        <f t="shared" si="33"/>
        <v>0</v>
      </c>
      <c r="BA16" s="84">
        <f t="shared" si="34"/>
        <v>2</v>
      </c>
      <c r="BC16" s="7"/>
      <c r="BD16" s="31"/>
      <c r="BE16" s="23"/>
      <c r="BF16" s="30"/>
      <c r="BG16" s="24"/>
      <c r="BH16" s="32"/>
      <c r="BI16" s="13"/>
      <c r="BJ16" s="17"/>
      <c r="BK16" s="17"/>
      <c r="BL16" s="17"/>
    </row>
    <row r="17" spans="1:64" ht="24.95" customHeight="1" x14ac:dyDescent="0.15">
      <c r="A17" s="37"/>
      <c r="B17" s="63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64" t="s">
        <v>25</v>
      </c>
      <c r="T17" s="64"/>
      <c r="U17" s="64"/>
      <c r="V17" s="64"/>
      <c r="W17" s="64"/>
      <c r="X17" s="64"/>
      <c r="Y17" s="64"/>
      <c r="Z17" s="64"/>
      <c r="AA17" s="65"/>
      <c r="AB17" s="102"/>
      <c r="AC17" s="102"/>
      <c r="AD17" s="102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0"/>
      <c r="AQ17" s="101"/>
      <c r="AR17" s="86">
        <v>2</v>
      </c>
      <c r="AS17" s="91" t="str">
        <f t="shared" ref="AS17:AS22" si="50">IF(ISBLANK(AR17),"",HLOOKUP(AR17,$D$2:$AD$3,2,FALSE))</f>
        <v>津久井</v>
      </c>
      <c r="AT17" s="72">
        <v>1</v>
      </c>
      <c r="AU17" s="37" t="s">
        <v>15</v>
      </c>
      <c r="AV17" s="73">
        <v>2</v>
      </c>
      <c r="AW17" s="86">
        <v>4</v>
      </c>
      <c r="AX17" s="91" t="str">
        <f t="shared" si="32"/>
        <v>シーガルズ</v>
      </c>
      <c r="AY17" s="84">
        <v>204</v>
      </c>
      <c r="AZ17" s="84">
        <f t="shared" si="33"/>
        <v>1</v>
      </c>
      <c r="BA17" s="84">
        <f t="shared" si="34"/>
        <v>2</v>
      </c>
      <c r="BC17" s="7">
        <v>3</v>
      </c>
      <c r="BD17" s="31" t="str">
        <f t="shared" si="25"/>
        <v>久里浜</v>
      </c>
      <c r="BE17" s="23"/>
      <c r="BF17" s="30" t="s">
        <v>6</v>
      </c>
      <c r="BG17" s="24"/>
      <c r="BH17" s="32">
        <v>5</v>
      </c>
      <c r="BI17" s="13" t="str">
        <f t="shared" si="26"/>
        <v>ＴＡＤＯ</v>
      </c>
      <c r="BJ17" s="17">
        <v>305</v>
      </c>
      <c r="BK17" s="17" t="str">
        <f t="shared" si="37"/>
        <v/>
      </c>
      <c r="BL17" s="17" t="str">
        <f t="shared" si="38"/>
        <v/>
      </c>
    </row>
    <row r="18" spans="1:64" ht="24.95" customHeight="1" x14ac:dyDescent="0.15">
      <c r="A18" s="33"/>
      <c r="B18" s="34"/>
      <c r="C18" s="66"/>
      <c r="D18" s="66"/>
      <c r="E18" s="66"/>
      <c r="F18" s="6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66"/>
      <c r="X18" s="66"/>
      <c r="Y18" s="66"/>
      <c r="Z18" s="66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84"/>
      <c r="AR18" s="86">
        <v>2</v>
      </c>
      <c r="AS18" s="91" t="str">
        <f t="shared" si="50"/>
        <v>津久井</v>
      </c>
      <c r="AT18" s="72">
        <v>0</v>
      </c>
      <c r="AU18" s="37" t="s">
        <v>15</v>
      </c>
      <c r="AV18" s="73">
        <v>1</v>
      </c>
      <c r="AW18" s="86">
        <v>5</v>
      </c>
      <c r="AX18" s="91" t="str">
        <f t="shared" si="32"/>
        <v>ＴＡＤＯ</v>
      </c>
      <c r="AY18" s="84">
        <v>205</v>
      </c>
      <c r="AZ18" s="84">
        <f t="shared" si="33"/>
        <v>0</v>
      </c>
      <c r="BA18" s="84">
        <f t="shared" si="34"/>
        <v>1</v>
      </c>
      <c r="BC18" s="7">
        <v>3</v>
      </c>
      <c r="BD18" s="31" t="str">
        <f t="shared" si="25"/>
        <v>久里浜</v>
      </c>
      <c r="BE18" s="23"/>
      <c r="BF18" s="30" t="s">
        <v>6</v>
      </c>
      <c r="BG18" s="24"/>
      <c r="BH18" s="32">
        <v>7</v>
      </c>
      <c r="BI18" s="13" t="str">
        <f t="shared" si="26"/>
        <v>高坂</v>
      </c>
      <c r="BJ18" s="17">
        <v>307</v>
      </c>
      <c r="BK18" s="17" t="str">
        <f t="shared" si="37"/>
        <v/>
      </c>
      <c r="BL18" s="17" t="str">
        <f t="shared" si="38"/>
        <v/>
      </c>
    </row>
    <row r="19" spans="1:64" ht="24.95" customHeight="1" x14ac:dyDescent="0.15">
      <c r="A19" s="33"/>
      <c r="B19" s="34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34"/>
      <c r="V19" s="34"/>
      <c r="W19" s="66"/>
      <c r="X19" s="66"/>
      <c r="Y19" s="66"/>
      <c r="Z19" s="66"/>
      <c r="AA19" s="34"/>
      <c r="AB19" s="34"/>
      <c r="AC19" s="34"/>
      <c r="AD19" s="34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34"/>
      <c r="AP19" s="34"/>
      <c r="AQ19" s="83"/>
      <c r="AR19" s="86">
        <v>2</v>
      </c>
      <c r="AS19" s="91" t="str">
        <f t="shared" si="50"/>
        <v>津久井</v>
      </c>
      <c r="AT19" s="72">
        <v>1</v>
      </c>
      <c r="AU19" s="37" t="s">
        <v>15</v>
      </c>
      <c r="AV19" s="73">
        <v>0</v>
      </c>
      <c r="AW19" s="86">
        <v>6</v>
      </c>
      <c r="AX19" s="91" t="str">
        <f t="shared" si="32"/>
        <v>鴨居</v>
      </c>
      <c r="AY19" s="84">
        <v>206</v>
      </c>
      <c r="AZ19" s="84">
        <f t="shared" si="33"/>
        <v>1</v>
      </c>
      <c r="BA19" s="84">
        <f t="shared" si="34"/>
        <v>0</v>
      </c>
      <c r="BC19" s="7">
        <v>3</v>
      </c>
      <c r="BD19" s="31" t="str">
        <f t="shared" si="25"/>
        <v>久里浜</v>
      </c>
      <c r="BE19" s="23"/>
      <c r="BF19" s="30" t="s">
        <v>6</v>
      </c>
      <c r="BG19" s="24"/>
      <c r="BH19" s="32">
        <v>8</v>
      </c>
      <c r="BI19" s="13">
        <f t="shared" si="26"/>
        <v>0</v>
      </c>
      <c r="BJ19" s="17">
        <v>308</v>
      </c>
      <c r="BK19" s="17" t="str">
        <f t="shared" si="37"/>
        <v/>
      </c>
      <c r="BL19" s="17" t="str">
        <f t="shared" si="38"/>
        <v/>
      </c>
    </row>
    <row r="20" spans="1:64" ht="24.95" customHeight="1" x14ac:dyDescent="0.15">
      <c r="A20" s="33"/>
      <c r="B20" s="34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34"/>
      <c r="V20" s="34"/>
      <c r="W20" s="66"/>
      <c r="X20" s="66"/>
      <c r="Y20" s="66"/>
      <c r="Z20" s="66"/>
      <c r="AA20" s="34"/>
      <c r="AB20" s="34"/>
      <c r="AC20" s="34"/>
      <c r="AD20" s="34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34"/>
      <c r="AR20" s="86">
        <v>2</v>
      </c>
      <c r="AS20" s="91" t="str">
        <f t="shared" si="50"/>
        <v>津久井</v>
      </c>
      <c r="AT20" s="72">
        <v>3</v>
      </c>
      <c r="AU20" s="37" t="s">
        <v>17</v>
      </c>
      <c r="AV20" s="73">
        <v>0</v>
      </c>
      <c r="AW20" s="86">
        <v>7</v>
      </c>
      <c r="AX20" s="91" t="str">
        <f t="shared" si="32"/>
        <v>高坂</v>
      </c>
      <c r="AY20" s="84">
        <v>207</v>
      </c>
      <c r="AZ20" s="84">
        <f t="shared" si="33"/>
        <v>3</v>
      </c>
      <c r="BA20" s="84">
        <f t="shared" si="34"/>
        <v>0</v>
      </c>
      <c r="BC20" s="8">
        <v>3</v>
      </c>
      <c r="BD20" s="18" t="str">
        <f t="shared" si="25"/>
        <v>久里浜</v>
      </c>
      <c r="BE20" s="25"/>
      <c r="BF20" s="16" t="s">
        <v>6</v>
      </c>
      <c r="BG20" s="26"/>
      <c r="BH20" s="9">
        <v>9</v>
      </c>
      <c r="BI20" s="14">
        <f t="shared" si="26"/>
        <v>0</v>
      </c>
      <c r="BJ20" s="17">
        <v>309</v>
      </c>
      <c r="BK20" s="17" t="str">
        <f t="shared" si="37"/>
        <v/>
      </c>
      <c r="BL20" s="17" t="str">
        <f t="shared" si="38"/>
        <v/>
      </c>
    </row>
    <row r="21" spans="1:64" ht="24.95" customHeight="1" x14ac:dyDescent="0.15">
      <c r="A21" s="33"/>
      <c r="B21" s="3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66"/>
      <c r="AN21" s="66"/>
      <c r="AO21" s="66"/>
      <c r="AP21" s="66"/>
      <c r="AQ21" s="34"/>
      <c r="AR21" s="86">
        <v>2</v>
      </c>
      <c r="AS21" s="118" t="str">
        <f t="shared" si="50"/>
        <v>津久井</v>
      </c>
      <c r="AT21" s="86"/>
      <c r="AU21" s="119" t="s">
        <v>6</v>
      </c>
      <c r="AV21" s="123"/>
      <c r="AW21" s="86">
        <v>8</v>
      </c>
      <c r="AX21" s="118">
        <f t="shared" si="32"/>
        <v>0</v>
      </c>
      <c r="AY21" s="84">
        <v>208</v>
      </c>
      <c r="AZ21" s="84" t="str">
        <f t="shared" si="33"/>
        <v/>
      </c>
      <c r="BA21" s="84" t="str">
        <f t="shared" si="34"/>
        <v/>
      </c>
      <c r="BC21" s="7">
        <v>4</v>
      </c>
      <c r="BD21" s="31" t="str">
        <f t="shared" si="25"/>
        <v>シーガルズ</v>
      </c>
      <c r="BE21" s="23"/>
      <c r="BF21" s="30" t="s">
        <v>6</v>
      </c>
      <c r="BG21" s="24"/>
      <c r="BH21" s="32">
        <v>5</v>
      </c>
      <c r="BI21" s="13" t="str">
        <f t="shared" si="26"/>
        <v>ＴＡＤＯ</v>
      </c>
      <c r="BJ21" s="17">
        <v>405</v>
      </c>
      <c r="BK21" s="17" t="str">
        <f t="shared" si="37"/>
        <v/>
      </c>
      <c r="BL21" s="17" t="str">
        <f t="shared" si="38"/>
        <v/>
      </c>
    </row>
    <row r="22" spans="1:64" ht="24.95" customHeight="1" x14ac:dyDescent="0.15">
      <c r="A22" s="33"/>
      <c r="B22" s="34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87"/>
      <c r="AS22" s="120" t="str">
        <f t="shared" si="50"/>
        <v/>
      </c>
      <c r="AT22" s="87"/>
      <c r="AU22" s="121" t="s">
        <v>6</v>
      </c>
      <c r="AV22" s="122"/>
      <c r="AW22" s="87"/>
      <c r="AX22" s="120" t="str">
        <f t="shared" si="32"/>
        <v/>
      </c>
      <c r="AY22" s="84">
        <v>209</v>
      </c>
      <c r="AZ22" s="84" t="str">
        <f t="shared" si="33"/>
        <v/>
      </c>
      <c r="BA22" s="84" t="str">
        <f t="shared" si="34"/>
        <v/>
      </c>
      <c r="BC22" s="7">
        <v>4</v>
      </c>
      <c r="BD22" s="31" t="str">
        <f t="shared" si="25"/>
        <v>シーガルズ</v>
      </c>
      <c r="BE22" s="23"/>
      <c r="BF22" s="30" t="s">
        <v>6</v>
      </c>
      <c r="BG22" s="24"/>
      <c r="BH22" s="32">
        <v>8</v>
      </c>
      <c r="BI22" s="13">
        <f t="shared" si="26"/>
        <v>0</v>
      </c>
      <c r="BJ22" s="17">
        <v>408</v>
      </c>
      <c r="BK22" s="17" t="str">
        <f t="shared" si="37"/>
        <v/>
      </c>
      <c r="BL22" s="17" t="str">
        <f t="shared" si="38"/>
        <v/>
      </c>
    </row>
    <row r="23" spans="1:64" ht="24.95" customHeigh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88">
        <v>3</v>
      </c>
      <c r="AS23" s="92" t="str">
        <f>IF(ISBLANK(AR23),"",HLOOKUP(AR23,$D$2:$AD$3,2,FALSE))</f>
        <v>久里浜</v>
      </c>
      <c r="AT23" s="74"/>
      <c r="AU23" s="67" t="s">
        <v>6</v>
      </c>
      <c r="AV23" s="75"/>
      <c r="AW23" s="88">
        <v>4</v>
      </c>
      <c r="AX23" s="92" t="str">
        <f t="shared" si="32"/>
        <v>シーガルズ</v>
      </c>
      <c r="AY23" s="84">
        <v>304</v>
      </c>
      <c r="AZ23" s="84" t="str">
        <f t="shared" si="33"/>
        <v/>
      </c>
      <c r="BA23" s="84" t="str">
        <f t="shared" si="34"/>
        <v/>
      </c>
      <c r="BC23" s="8">
        <v>4</v>
      </c>
      <c r="BD23" s="18" t="str">
        <f t="shared" si="25"/>
        <v>シーガルズ</v>
      </c>
      <c r="BE23" s="25"/>
      <c r="BF23" s="16" t="s">
        <v>6</v>
      </c>
      <c r="BG23" s="26"/>
      <c r="BH23" s="9">
        <v>9</v>
      </c>
      <c r="BI23" s="14">
        <f t="shared" si="26"/>
        <v>0</v>
      </c>
      <c r="BJ23" s="17">
        <v>409</v>
      </c>
      <c r="BK23" s="17" t="str">
        <f t="shared" si="37"/>
        <v/>
      </c>
      <c r="BL23" s="17" t="str">
        <f t="shared" si="38"/>
        <v/>
      </c>
    </row>
    <row r="24" spans="1:64" ht="24.95" customHeight="1" x14ac:dyDescent="0.1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86">
        <v>3</v>
      </c>
      <c r="AS24" s="91" t="str">
        <f t="shared" ref="AS24:AS43" si="51">IF(ISBLANK(AR24),"",HLOOKUP(AR24,$D$2:$AD$3,2,FALSE))</f>
        <v>久里浜</v>
      </c>
      <c r="AT24" s="72">
        <v>3</v>
      </c>
      <c r="AU24" s="37" t="s">
        <v>6</v>
      </c>
      <c r="AV24" s="73">
        <v>3</v>
      </c>
      <c r="AW24" s="86">
        <v>5</v>
      </c>
      <c r="AX24" s="91" t="str">
        <f t="shared" si="32"/>
        <v>ＴＡＤＯ</v>
      </c>
      <c r="AY24" s="84">
        <v>305</v>
      </c>
      <c r="AZ24" s="84">
        <f t="shared" si="33"/>
        <v>3</v>
      </c>
      <c r="BA24" s="84">
        <f t="shared" si="34"/>
        <v>3</v>
      </c>
      <c r="BC24" s="7">
        <v>5</v>
      </c>
      <c r="BD24" s="31" t="str">
        <f t="shared" si="25"/>
        <v>ＴＡＤＯ</v>
      </c>
      <c r="BE24" s="23"/>
      <c r="BF24" s="30" t="s">
        <v>6</v>
      </c>
      <c r="BG24" s="24"/>
      <c r="BH24" s="32">
        <v>6</v>
      </c>
      <c r="BI24" s="13" t="str">
        <f t="shared" si="26"/>
        <v>鴨居</v>
      </c>
      <c r="BJ24" s="17">
        <v>506</v>
      </c>
      <c r="BK24" s="17" t="str">
        <f t="shared" si="37"/>
        <v/>
      </c>
      <c r="BL24" s="17" t="str">
        <f t="shared" si="38"/>
        <v/>
      </c>
    </row>
    <row r="25" spans="1:64" ht="24.95" customHeight="1" x14ac:dyDescent="0.1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86">
        <v>3</v>
      </c>
      <c r="AS25" s="91" t="str">
        <f t="shared" si="51"/>
        <v>久里浜</v>
      </c>
      <c r="AT25" s="72">
        <v>0</v>
      </c>
      <c r="AU25" s="37" t="s">
        <v>6</v>
      </c>
      <c r="AV25" s="73">
        <v>2</v>
      </c>
      <c r="AW25" s="86">
        <v>6</v>
      </c>
      <c r="AX25" s="91" t="str">
        <f t="shared" si="32"/>
        <v>鴨居</v>
      </c>
      <c r="AY25" s="84">
        <v>306</v>
      </c>
      <c r="AZ25" s="84">
        <f t="shared" si="33"/>
        <v>0</v>
      </c>
      <c r="BA25" s="84">
        <f t="shared" si="34"/>
        <v>2</v>
      </c>
      <c r="BC25" s="7">
        <v>5</v>
      </c>
      <c r="BD25" s="31" t="str">
        <f t="shared" si="25"/>
        <v>ＴＡＤＯ</v>
      </c>
      <c r="BE25" s="23"/>
      <c r="BF25" s="30" t="s">
        <v>6</v>
      </c>
      <c r="BG25" s="24"/>
      <c r="BH25" s="32">
        <v>7</v>
      </c>
      <c r="BI25" s="13" t="str">
        <f t="shared" si="26"/>
        <v>高坂</v>
      </c>
      <c r="BJ25" s="17">
        <v>507</v>
      </c>
      <c r="BK25" s="17" t="str">
        <f t="shared" si="37"/>
        <v/>
      </c>
      <c r="BL25" s="17" t="str">
        <f t="shared" si="38"/>
        <v/>
      </c>
    </row>
    <row r="26" spans="1:64" ht="24.95" customHeight="1" x14ac:dyDescent="0.1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86">
        <v>3</v>
      </c>
      <c r="AS26" s="91" t="str">
        <f t="shared" si="51"/>
        <v>久里浜</v>
      </c>
      <c r="AT26" s="72">
        <v>1</v>
      </c>
      <c r="AU26" s="37" t="s">
        <v>6</v>
      </c>
      <c r="AV26" s="73">
        <v>0</v>
      </c>
      <c r="AW26" s="86">
        <v>7</v>
      </c>
      <c r="AX26" s="91" t="str">
        <f t="shared" si="32"/>
        <v>高坂</v>
      </c>
      <c r="AY26" s="84">
        <v>307</v>
      </c>
      <c r="AZ26" s="84">
        <f t="shared" si="33"/>
        <v>1</v>
      </c>
      <c r="BA26" s="84">
        <f t="shared" si="34"/>
        <v>0</v>
      </c>
      <c r="BC26" s="7">
        <v>6</v>
      </c>
      <c r="BD26" s="31" t="str">
        <f t="shared" si="25"/>
        <v>鴨居</v>
      </c>
      <c r="BE26" s="23"/>
      <c r="BF26" s="30" t="s">
        <v>6</v>
      </c>
      <c r="BG26" s="24"/>
      <c r="BH26" s="32">
        <v>7</v>
      </c>
      <c r="BI26" s="13" t="str">
        <f t="shared" si="26"/>
        <v>高坂</v>
      </c>
      <c r="BJ26" s="17">
        <v>607</v>
      </c>
      <c r="BK26" s="17" t="str">
        <f t="shared" si="37"/>
        <v/>
      </c>
      <c r="BL26" s="17" t="str">
        <f t="shared" si="38"/>
        <v/>
      </c>
    </row>
    <row r="27" spans="1:64" ht="24.95" customHeight="1" x14ac:dyDescent="0.1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86">
        <v>3</v>
      </c>
      <c r="AS27" s="118" t="str">
        <f t="shared" si="51"/>
        <v>久里浜</v>
      </c>
      <c r="AT27" s="86"/>
      <c r="AU27" s="119" t="s">
        <v>6</v>
      </c>
      <c r="AV27" s="123"/>
      <c r="AW27" s="86">
        <v>8</v>
      </c>
      <c r="AX27" s="118">
        <f t="shared" si="32"/>
        <v>0</v>
      </c>
      <c r="AY27" s="84">
        <v>308</v>
      </c>
      <c r="AZ27" s="84" t="str">
        <f t="shared" si="33"/>
        <v/>
      </c>
      <c r="BA27" s="84" t="str">
        <f t="shared" si="34"/>
        <v/>
      </c>
      <c r="BC27" s="7">
        <v>6</v>
      </c>
      <c r="BD27" s="31" t="str">
        <f t="shared" si="25"/>
        <v>鴨居</v>
      </c>
      <c r="BE27" s="23"/>
      <c r="BF27" s="30" t="s">
        <v>6</v>
      </c>
      <c r="BG27" s="24"/>
      <c r="BH27" s="32">
        <v>8</v>
      </c>
      <c r="BI27" s="13">
        <f t="shared" si="26"/>
        <v>0</v>
      </c>
      <c r="BJ27" s="17">
        <v>608</v>
      </c>
      <c r="BK27" s="17" t="str">
        <f t="shared" si="37"/>
        <v/>
      </c>
      <c r="BL27" s="17" t="str">
        <f t="shared" si="38"/>
        <v/>
      </c>
    </row>
    <row r="28" spans="1:64" ht="24.95" customHeight="1" x14ac:dyDescent="0.1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87"/>
      <c r="AS28" s="120" t="str">
        <f t="shared" si="51"/>
        <v/>
      </c>
      <c r="AT28" s="87"/>
      <c r="AU28" s="121" t="s">
        <v>6</v>
      </c>
      <c r="AV28" s="122"/>
      <c r="AW28" s="87"/>
      <c r="AX28" s="120" t="str">
        <f t="shared" si="32"/>
        <v/>
      </c>
      <c r="AY28" s="84">
        <v>309</v>
      </c>
      <c r="AZ28" s="84" t="str">
        <f t="shared" si="33"/>
        <v/>
      </c>
      <c r="BA28" s="84" t="str">
        <f t="shared" si="34"/>
        <v/>
      </c>
      <c r="BC28" s="8">
        <v>6</v>
      </c>
      <c r="BD28" s="18" t="str">
        <f t="shared" si="25"/>
        <v>鴨居</v>
      </c>
      <c r="BE28" s="25"/>
      <c r="BF28" s="16" t="s">
        <v>6</v>
      </c>
      <c r="BG28" s="26"/>
      <c r="BH28" s="9">
        <v>9</v>
      </c>
      <c r="BI28" s="14">
        <f t="shared" si="26"/>
        <v>0</v>
      </c>
      <c r="BJ28" s="17">
        <v>609</v>
      </c>
      <c r="BK28" s="17" t="str">
        <f t="shared" si="37"/>
        <v/>
      </c>
      <c r="BL28" s="17" t="str">
        <f t="shared" si="38"/>
        <v/>
      </c>
    </row>
    <row r="29" spans="1:64" ht="24.95" customHeight="1" thickBot="1" x14ac:dyDescent="0.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88">
        <v>4</v>
      </c>
      <c r="AS29" s="91" t="str">
        <f t="shared" si="51"/>
        <v>シーガルズ</v>
      </c>
      <c r="AT29" s="72">
        <v>2</v>
      </c>
      <c r="AU29" s="37" t="s">
        <v>6</v>
      </c>
      <c r="AV29" s="73">
        <v>0</v>
      </c>
      <c r="AW29" s="86">
        <v>5</v>
      </c>
      <c r="AX29" s="91" t="str">
        <f t="shared" si="32"/>
        <v>ＴＡＤＯ</v>
      </c>
      <c r="AY29" s="84">
        <v>405</v>
      </c>
      <c r="AZ29" s="84">
        <f t="shared" si="33"/>
        <v>2</v>
      </c>
      <c r="BA29" s="84">
        <f t="shared" si="34"/>
        <v>0</v>
      </c>
      <c r="BC29" s="10">
        <v>8</v>
      </c>
      <c r="BD29" s="19">
        <f t="shared" si="25"/>
        <v>0</v>
      </c>
      <c r="BE29" s="27"/>
      <c r="BF29" s="28" t="s">
        <v>6</v>
      </c>
      <c r="BG29" s="29"/>
      <c r="BH29" s="11">
        <v>9</v>
      </c>
      <c r="BI29" s="15">
        <f t="shared" si="26"/>
        <v>0</v>
      </c>
      <c r="BJ29" s="17">
        <v>809</v>
      </c>
      <c r="BK29" s="17" t="str">
        <f t="shared" si="37"/>
        <v/>
      </c>
      <c r="BL29" s="17" t="str">
        <f t="shared" si="38"/>
        <v/>
      </c>
    </row>
    <row r="30" spans="1:64" ht="27.95" customHeight="1" thickTop="1" x14ac:dyDescent="0.1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86">
        <v>4</v>
      </c>
      <c r="AS30" s="68" t="str">
        <f t="shared" si="51"/>
        <v>シーガルズ</v>
      </c>
      <c r="AT30" s="72">
        <v>1</v>
      </c>
      <c r="AU30" s="37" t="s">
        <v>6</v>
      </c>
      <c r="AV30" s="73">
        <v>1</v>
      </c>
      <c r="AW30" s="86">
        <v>6</v>
      </c>
      <c r="AX30" s="68" t="str">
        <f t="shared" si="32"/>
        <v>鴨居</v>
      </c>
      <c r="AY30" s="84">
        <v>406</v>
      </c>
      <c r="AZ30" s="84">
        <f t="shared" ref="AZ30:AZ43" si="52">IF(AT30&lt;&gt;"",AT30,"")</f>
        <v>1</v>
      </c>
      <c r="BA30" s="84">
        <f t="shared" ref="BA30:BA43" si="53">IF(AV30&lt;&gt;"",AV30,"")</f>
        <v>1</v>
      </c>
    </row>
    <row r="31" spans="1:64" ht="27.95" customHeight="1" x14ac:dyDescent="0.1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86">
        <v>4</v>
      </c>
      <c r="AS31" s="68" t="str">
        <f t="shared" si="51"/>
        <v>シーガルズ</v>
      </c>
      <c r="AT31" s="72">
        <v>6</v>
      </c>
      <c r="AU31" s="37" t="s">
        <v>6</v>
      </c>
      <c r="AV31" s="73">
        <v>1</v>
      </c>
      <c r="AW31" s="86">
        <v>7</v>
      </c>
      <c r="AX31" s="68" t="str">
        <f t="shared" si="32"/>
        <v>高坂</v>
      </c>
      <c r="AY31" s="84">
        <v>407</v>
      </c>
      <c r="AZ31" s="84">
        <f t="shared" si="52"/>
        <v>6</v>
      </c>
      <c r="BA31" s="84">
        <f t="shared" si="53"/>
        <v>1</v>
      </c>
    </row>
    <row r="32" spans="1:64" ht="27.95" customHeight="1" x14ac:dyDescent="0.1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86">
        <v>4</v>
      </c>
      <c r="AS32" s="124" t="str">
        <f t="shared" si="51"/>
        <v>シーガルズ</v>
      </c>
      <c r="AT32" s="86"/>
      <c r="AU32" s="119" t="s">
        <v>6</v>
      </c>
      <c r="AV32" s="123"/>
      <c r="AW32" s="86">
        <v>8</v>
      </c>
      <c r="AX32" s="124">
        <f t="shared" si="32"/>
        <v>0</v>
      </c>
      <c r="AY32" s="84">
        <v>408</v>
      </c>
      <c r="AZ32" s="84" t="str">
        <f t="shared" si="52"/>
        <v/>
      </c>
      <c r="BA32" s="84" t="str">
        <f t="shared" si="53"/>
        <v/>
      </c>
    </row>
    <row r="33" spans="1:53" ht="27.95" customHeight="1" x14ac:dyDescent="0.1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87"/>
      <c r="AS33" s="125" t="str">
        <f t="shared" si="51"/>
        <v/>
      </c>
      <c r="AT33" s="87"/>
      <c r="AU33" s="121" t="s">
        <v>6</v>
      </c>
      <c r="AV33" s="122"/>
      <c r="AW33" s="87"/>
      <c r="AX33" s="125" t="str">
        <f t="shared" si="32"/>
        <v/>
      </c>
      <c r="AY33" s="84">
        <v>409</v>
      </c>
      <c r="AZ33" s="84" t="str">
        <f t="shared" si="52"/>
        <v/>
      </c>
      <c r="BA33" s="84" t="str">
        <f t="shared" si="53"/>
        <v/>
      </c>
    </row>
    <row r="34" spans="1:53" ht="27.95" customHeight="1" x14ac:dyDescent="0.1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86">
        <v>5</v>
      </c>
      <c r="AS34" s="68" t="str">
        <f t="shared" si="51"/>
        <v>ＴＡＤＯ</v>
      </c>
      <c r="AT34" s="72">
        <v>1</v>
      </c>
      <c r="AU34" s="37" t="s">
        <v>6</v>
      </c>
      <c r="AV34" s="73">
        <v>2</v>
      </c>
      <c r="AW34" s="86">
        <v>6</v>
      </c>
      <c r="AX34" s="94" t="str">
        <f t="shared" si="32"/>
        <v>鴨居</v>
      </c>
      <c r="AY34" s="84">
        <v>506</v>
      </c>
      <c r="AZ34" s="84">
        <f t="shared" si="52"/>
        <v>1</v>
      </c>
      <c r="BA34" s="84">
        <f t="shared" si="53"/>
        <v>2</v>
      </c>
    </row>
    <row r="35" spans="1:53" ht="27.95" customHeight="1" x14ac:dyDescent="0.1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86">
        <v>5</v>
      </c>
      <c r="AS35" s="68" t="str">
        <f t="shared" si="51"/>
        <v>ＴＡＤＯ</v>
      </c>
      <c r="AT35" s="72">
        <v>0</v>
      </c>
      <c r="AU35" s="37" t="s">
        <v>6</v>
      </c>
      <c r="AV35" s="73">
        <v>1</v>
      </c>
      <c r="AW35" s="86">
        <v>7</v>
      </c>
      <c r="AX35" s="68" t="str">
        <f t="shared" si="32"/>
        <v>高坂</v>
      </c>
      <c r="AY35" s="84">
        <v>507</v>
      </c>
      <c r="AZ35" s="84">
        <f t="shared" si="52"/>
        <v>0</v>
      </c>
      <c r="BA35" s="84">
        <f t="shared" si="53"/>
        <v>1</v>
      </c>
    </row>
    <row r="36" spans="1:53" ht="27.95" customHeight="1" x14ac:dyDescent="0.1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86">
        <v>5</v>
      </c>
      <c r="AS36" s="124" t="str">
        <f t="shared" si="51"/>
        <v>ＴＡＤＯ</v>
      </c>
      <c r="AT36" s="86"/>
      <c r="AU36" s="119" t="s">
        <v>6</v>
      </c>
      <c r="AV36" s="123"/>
      <c r="AW36" s="86">
        <v>8</v>
      </c>
      <c r="AX36" s="124">
        <f t="shared" si="32"/>
        <v>0</v>
      </c>
      <c r="AY36" s="84">
        <v>508</v>
      </c>
      <c r="AZ36" s="84" t="str">
        <f t="shared" si="52"/>
        <v/>
      </c>
      <c r="BA36" s="84" t="str">
        <f t="shared" si="53"/>
        <v/>
      </c>
    </row>
    <row r="37" spans="1:53" ht="27.95" customHeight="1" x14ac:dyDescent="0.1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87"/>
      <c r="AS37" s="125" t="str">
        <f t="shared" si="51"/>
        <v/>
      </c>
      <c r="AT37" s="87"/>
      <c r="AU37" s="121" t="s">
        <v>35</v>
      </c>
      <c r="AV37" s="122"/>
      <c r="AW37" s="87"/>
      <c r="AX37" s="125" t="str">
        <f t="shared" si="32"/>
        <v/>
      </c>
      <c r="AY37" s="84">
        <v>509</v>
      </c>
      <c r="AZ37" s="84" t="str">
        <f t="shared" si="52"/>
        <v/>
      </c>
      <c r="BA37" s="84" t="str">
        <f t="shared" si="53"/>
        <v/>
      </c>
    </row>
    <row r="38" spans="1:53" ht="27.95" customHeight="1" x14ac:dyDescent="0.1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86">
        <v>6</v>
      </c>
      <c r="AS38" s="68" t="str">
        <f t="shared" si="51"/>
        <v>鴨居</v>
      </c>
      <c r="AT38" s="72">
        <v>1</v>
      </c>
      <c r="AU38" s="37" t="s">
        <v>6</v>
      </c>
      <c r="AV38" s="73">
        <v>2</v>
      </c>
      <c r="AW38" s="86">
        <v>7</v>
      </c>
      <c r="AX38" s="68" t="str">
        <f t="shared" si="32"/>
        <v>高坂</v>
      </c>
      <c r="AY38" s="84">
        <v>607</v>
      </c>
      <c r="AZ38" s="84">
        <f t="shared" si="52"/>
        <v>1</v>
      </c>
      <c r="BA38" s="84">
        <f t="shared" si="53"/>
        <v>2</v>
      </c>
    </row>
    <row r="39" spans="1:53" ht="27.95" customHeight="1" x14ac:dyDescent="0.1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86">
        <v>6</v>
      </c>
      <c r="AS39" s="124" t="str">
        <f t="shared" si="51"/>
        <v>鴨居</v>
      </c>
      <c r="AT39" s="86"/>
      <c r="AU39" s="119" t="s">
        <v>6</v>
      </c>
      <c r="AV39" s="123"/>
      <c r="AW39" s="86">
        <v>8</v>
      </c>
      <c r="AX39" s="124">
        <f t="shared" si="32"/>
        <v>0</v>
      </c>
      <c r="AY39" s="84">
        <v>608</v>
      </c>
      <c r="AZ39" s="84" t="str">
        <f t="shared" si="52"/>
        <v/>
      </c>
      <c r="BA39" s="84" t="str">
        <f t="shared" si="53"/>
        <v/>
      </c>
    </row>
    <row r="40" spans="1:53" ht="27.95" customHeight="1" x14ac:dyDescent="0.1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87"/>
      <c r="AS40" s="125" t="str">
        <f t="shared" si="51"/>
        <v/>
      </c>
      <c r="AT40" s="87"/>
      <c r="AU40" s="121" t="s">
        <v>6</v>
      </c>
      <c r="AV40" s="122"/>
      <c r="AW40" s="87"/>
      <c r="AX40" s="125" t="str">
        <f t="shared" si="32"/>
        <v/>
      </c>
      <c r="AY40" s="84">
        <v>609</v>
      </c>
      <c r="AZ40" s="84" t="str">
        <f t="shared" si="52"/>
        <v/>
      </c>
      <c r="BA40" s="84" t="str">
        <f t="shared" si="53"/>
        <v/>
      </c>
    </row>
    <row r="41" spans="1:53" ht="27.95" customHeight="1" x14ac:dyDescent="0.1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86">
        <v>7</v>
      </c>
      <c r="AS41" s="124" t="str">
        <f t="shared" si="51"/>
        <v>高坂</v>
      </c>
      <c r="AT41" s="86"/>
      <c r="AU41" s="119" t="s">
        <v>6</v>
      </c>
      <c r="AV41" s="123"/>
      <c r="AW41" s="86">
        <v>8</v>
      </c>
      <c r="AX41" s="124">
        <f t="shared" si="32"/>
        <v>0</v>
      </c>
      <c r="AY41" s="84">
        <v>708</v>
      </c>
      <c r="AZ41" s="84" t="str">
        <f t="shared" si="52"/>
        <v/>
      </c>
      <c r="BA41" s="84" t="str">
        <f t="shared" si="53"/>
        <v/>
      </c>
    </row>
    <row r="42" spans="1:53" ht="27.95" customHeight="1" x14ac:dyDescent="0.1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87"/>
      <c r="AS42" s="125" t="str">
        <f t="shared" si="51"/>
        <v/>
      </c>
      <c r="AT42" s="87"/>
      <c r="AU42" s="121" t="s">
        <v>6</v>
      </c>
      <c r="AV42" s="122"/>
      <c r="AW42" s="87"/>
      <c r="AX42" s="125" t="str">
        <f t="shared" si="32"/>
        <v/>
      </c>
      <c r="AY42" s="84">
        <v>709</v>
      </c>
      <c r="AZ42" s="84" t="str">
        <f t="shared" si="52"/>
        <v/>
      </c>
      <c r="BA42" s="84" t="str">
        <f t="shared" si="53"/>
        <v/>
      </c>
    </row>
    <row r="43" spans="1:53" ht="27.95" customHeight="1" x14ac:dyDescent="0.1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93"/>
      <c r="AS43" s="126" t="str">
        <f t="shared" si="51"/>
        <v/>
      </c>
      <c r="AT43" s="95"/>
      <c r="AU43" s="127" t="s">
        <v>6</v>
      </c>
      <c r="AV43" s="128"/>
      <c r="AW43" s="95"/>
      <c r="AX43" s="126" t="str">
        <f t="shared" si="32"/>
        <v/>
      </c>
      <c r="AY43" s="84">
        <v>809</v>
      </c>
      <c r="AZ43" s="84" t="str">
        <f t="shared" si="52"/>
        <v/>
      </c>
      <c r="BA43" s="84" t="str">
        <f t="shared" si="53"/>
        <v/>
      </c>
    </row>
  </sheetData>
  <sheetProtection password="CF1F" sheet="1" objects="1" scenarios="1"/>
  <mergeCells count="62">
    <mergeCell ref="Y15:AA15"/>
    <mergeCell ref="AB16:AD16"/>
    <mergeCell ref="AB2:AD2"/>
    <mergeCell ref="AB7:AD7"/>
    <mergeCell ref="AB4:AD4"/>
    <mergeCell ref="Y4:AA4"/>
    <mergeCell ref="BC6:BI6"/>
    <mergeCell ref="BE7:BG7"/>
    <mergeCell ref="AE6:AL6"/>
    <mergeCell ref="AN6:AO6"/>
    <mergeCell ref="BJ7:BL7"/>
    <mergeCell ref="AT7:AV7"/>
    <mergeCell ref="AR6:AX6"/>
    <mergeCell ref="S5:U5"/>
    <mergeCell ref="V5:X5"/>
    <mergeCell ref="Y5:AA5"/>
    <mergeCell ref="AB5:AD5"/>
    <mergeCell ref="Y2:AA2"/>
    <mergeCell ref="Y3:AA3"/>
    <mergeCell ref="AB3:AD3"/>
    <mergeCell ref="V4:X4"/>
    <mergeCell ref="V2:X2"/>
    <mergeCell ref="S3:U3"/>
    <mergeCell ref="V3:X3"/>
    <mergeCell ref="S2:U2"/>
    <mergeCell ref="D2:F2"/>
    <mergeCell ref="G2:I2"/>
    <mergeCell ref="J2:L2"/>
    <mergeCell ref="M2:O2"/>
    <mergeCell ref="P2:R2"/>
    <mergeCell ref="M4:O4"/>
    <mergeCell ref="P4:R4"/>
    <mergeCell ref="S4:U4"/>
    <mergeCell ref="D3:F3"/>
    <mergeCell ref="G3:I3"/>
    <mergeCell ref="J3:L3"/>
    <mergeCell ref="M3:O3"/>
    <mergeCell ref="P3:R3"/>
    <mergeCell ref="V14:X14"/>
    <mergeCell ref="AY7:BA7"/>
    <mergeCell ref="Y7:AA7"/>
    <mergeCell ref="V7:X7"/>
    <mergeCell ref="M11:O11"/>
    <mergeCell ref="M7:O7"/>
    <mergeCell ref="P7:R7"/>
    <mergeCell ref="S7:U7"/>
    <mergeCell ref="AR7:AS7"/>
    <mergeCell ref="AW7:AX7"/>
    <mergeCell ref="D8:F8"/>
    <mergeCell ref="G9:I9"/>
    <mergeCell ref="J10:L10"/>
    <mergeCell ref="P12:R12"/>
    <mergeCell ref="S13:U13"/>
    <mergeCell ref="A4:A5"/>
    <mergeCell ref="D4:F4"/>
    <mergeCell ref="G4:I4"/>
    <mergeCell ref="J4:L4"/>
    <mergeCell ref="B6:B7"/>
    <mergeCell ref="D7:F7"/>
    <mergeCell ref="G7:I7"/>
    <mergeCell ref="J7:L7"/>
    <mergeCell ref="C5:I5"/>
  </mergeCells>
  <phoneticPr fontId="2"/>
  <pageMargins left="3.937007874015748E-2" right="3.937007874015748E-2" top="0.35433070866141736" bottom="0.15748031496062992" header="0.11811023622047245" footer="0.11811023622047245"/>
  <pageSetup paperSize="9" orientation="landscape" horizontalDpi="4294967293" r:id="rId1"/>
  <headerFooter>
    <oddHeader>&amp;C&amp;"HGP創英角ｺﾞｼｯｸUB,ｳﾙﾄﾗﾎﾞｰﾙﾄﾞ"&amp;20&amp;A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showGridLines="0" zoomScale="93" zoomScaleNormal="93" zoomScaleSheetLayoutView="85" workbookViewId="0">
      <selection activeCell="BA19" sqref="BA19"/>
    </sheetView>
  </sheetViews>
  <sheetFormatPr defaultRowHeight="27.95" customHeight="1" x14ac:dyDescent="0.15"/>
  <cols>
    <col min="1" max="1" width="5.5" style="2" bestFit="1" customWidth="1"/>
    <col min="2" max="2" width="2.5" style="1" bestFit="1" customWidth="1"/>
    <col min="3" max="3" width="10.625" style="1" customWidth="1"/>
    <col min="4" max="30" width="3.625" style="1" customWidth="1"/>
    <col min="31" max="41" width="6" style="1" customWidth="1"/>
    <col min="42" max="42" width="2.5" style="1" customWidth="1"/>
    <col min="43" max="43" width="6.375" style="1" customWidth="1"/>
    <col min="44" max="44" width="1.625" style="2" customWidth="1"/>
    <col min="45" max="45" width="15.625" style="3" customWidth="1"/>
    <col min="46" max="46" width="3.75" style="2" customWidth="1"/>
    <col min="47" max="47" width="2.75" style="2" customWidth="1"/>
    <col min="48" max="48" width="3.75" style="2" customWidth="1"/>
    <col min="49" max="49" width="1.625" style="2" customWidth="1"/>
    <col min="50" max="50" width="15.625" style="3" customWidth="1"/>
    <col min="51" max="51" width="3.875" style="1" customWidth="1"/>
    <col min="52" max="52" width="3.5" style="1" customWidth="1"/>
    <col min="53" max="53" width="3.75" style="1" customWidth="1"/>
    <col min="54" max="54" width="5.625" style="1" customWidth="1"/>
    <col min="55" max="55" width="3.125" style="1" hidden="1" customWidth="1"/>
    <col min="56" max="56" width="15.625" style="1" hidden="1" customWidth="1"/>
    <col min="57" max="57" width="4.125" style="1" hidden="1" customWidth="1"/>
    <col min="58" max="58" width="2.5" style="1" hidden="1" customWidth="1"/>
    <col min="59" max="59" width="4.125" style="1" hidden="1" customWidth="1"/>
    <col min="60" max="60" width="3.125" style="1" hidden="1" customWidth="1"/>
    <col min="61" max="61" width="15.625" style="1" hidden="1" customWidth="1"/>
    <col min="62" max="62" width="4.5" style="1" hidden="1" customWidth="1"/>
    <col min="63" max="64" width="5.625" style="1" hidden="1" customWidth="1"/>
    <col min="65" max="16384" width="9" style="1"/>
  </cols>
  <sheetData>
    <row r="1" spans="1:64" ht="14.25" customHeight="1" x14ac:dyDescent="0.15">
      <c r="A1" s="33"/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3"/>
      <c r="AS1" s="36"/>
      <c r="AT1" s="33"/>
      <c r="AU1" s="33"/>
      <c r="AV1" s="33"/>
      <c r="AW1" s="33"/>
      <c r="AX1" s="36"/>
      <c r="AY1" s="34"/>
      <c r="AZ1" s="34"/>
      <c r="BA1" s="34"/>
    </row>
    <row r="2" spans="1:64" ht="14.25" customHeight="1" x14ac:dyDescent="0.15">
      <c r="A2" s="33"/>
      <c r="B2" s="34"/>
      <c r="C2" s="34"/>
      <c r="D2" s="159">
        <v>1</v>
      </c>
      <c r="E2" s="159"/>
      <c r="F2" s="159"/>
      <c r="G2" s="159">
        <v>2</v>
      </c>
      <c r="H2" s="159"/>
      <c r="I2" s="159"/>
      <c r="J2" s="159">
        <v>3</v>
      </c>
      <c r="K2" s="159"/>
      <c r="L2" s="159"/>
      <c r="M2" s="159">
        <v>4</v>
      </c>
      <c r="N2" s="159"/>
      <c r="O2" s="159"/>
      <c r="P2" s="159">
        <v>5</v>
      </c>
      <c r="Q2" s="159"/>
      <c r="R2" s="159"/>
      <c r="S2" s="159">
        <v>6</v>
      </c>
      <c r="T2" s="159"/>
      <c r="U2" s="159"/>
      <c r="V2" s="159">
        <v>7</v>
      </c>
      <c r="W2" s="159"/>
      <c r="X2" s="159"/>
      <c r="Y2" s="160">
        <v>8</v>
      </c>
      <c r="Z2" s="161"/>
      <c r="AA2" s="161"/>
      <c r="AB2" s="161">
        <v>9</v>
      </c>
      <c r="AC2" s="161"/>
      <c r="AD2" s="161"/>
      <c r="AE2" s="98"/>
      <c r="AF2" s="98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3"/>
      <c r="AS2" s="36"/>
      <c r="AT2" s="33"/>
      <c r="AU2" s="33"/>
      <c r="AV2" s="33"/>
      <c r="AW2" s="33"/>
      <c r="AX2" s="36"/>
      <c r="AY2" s="34"/>
      <c r="AZ2" s="34"/>
      <c r="BA2" s="34"/>
    </row>
    <row r="3" spans="1:64" s="3" customFormat="1" ht="30" customHeight="1" x14ac:dyDescent="0.15">
      <c r="A3" s="36"/>
      <c r="B3" s="36"/>
      <c r="C3" s="47"/>
      <c r="D3" s="158" t="s">
        <v>51</v>
      </c>
      <c r="E3" s="158"/>
      <c r="F3" s="158"/>
      <c r="G3" s="158" t="s">
        <v>50</v>
      </c>
      <c r="H3" s="158"/>
      <c r="I3" s="158"/>
      <c r="J3" s="158" t="s">
        <v>49</v>
      </c>
      <c r="K3" s="158"/>
      <c r="L3" s="158"/>
      <c r="M3" s="158" t="s">
        <v>48</v>
      </c>
      <c r="N3" s="158"/>
      <c r="O3" s="158"/>
      <c r="P3" s="158" t="s">
        <v>47</v>
      </c>
      <c r="Q3" s="158"/>
      <c r="R3" s="158"/>
      <c r="S3" s="158" t="s">
        <v>46</v>
      </c>
      <c r="T3" s="158"/>
      <c r="U3" s="158"/>
      <c r="V3" s="158" t="s">
        <v>45</v>
      </c>
      <c r="W3" s="158"/>
      <c r="X3" s="158"/>
      <c r="Y3" s="162"/>
      <c r="Z3" s="163"/>
      <c r="AA3" s="163"/>
      <c r="AB3" s="163"/>
      <c r="AC3" s="163"/>
      <c r="AD3" s="163"/>
      <c r="AE3" s="38"/>
      <c r="AF3" s="39"/>
      <c r="AG3" s="39"/>
      <c r="AH3" s="39"/>
      <c r="AI3" s="40"/>
      <c r="AJ3" s="9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64" s="3" customFormat="1" ht="20.100000000000001" customHeight="1" x14ac:dyDescent="0.15">
      <c r="A4" s="142"/>
      <c r="B4" s="36"/>
      <c r="C4" s="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97"/>
      <c r="AF4" s="97"/>
      <c r="AG4" s="36"/>
      <c r="AH4" s="36"/>
      <c r="AI4" s="36"/>
      <c r="AJ4" s="36"/>
      <c r="AK4" s="36"/>
      <c r="AL4" s="36"/>
      <c r="AM4" s="36"/>
      <c r="AN4" s="44"/>
      <c r="AO4" s="45"/>
      <c r="AP4" s="36"/>
      <c r="AQ4" s="36"/>
      <c r="AR4" s="46"/>
      <c r="AS4" s="47"/>
      <c r="AT4" s="47"/>
      <c r="AU4" s="47"/>
      <c r="AV4" s="47"/>
      <c r="AW4" s="47"/>
      <c r="AX4" s="47"/>
      <c r="AY4" s="47"/>
      <c r="AZ4" s="47"/>
      <c r="BA4" s="36"/>
    </row>
    <row r="5" spans="1:64" s="3" customFormat="1" ht="20.100000000000001" customHeight="1" x14ac:dyDescent="0.15">
      <c r="A5" s="142"/>
      <c r="B5" s="36"/>
      <c r="C5" s="149" t="s">
        <v>26</v>
      </c>
      <c r="D5" s="149"/>
      <c r="E5" s="149"/>
      <c r="F5" s="149"/>
      <c r="G5" s="149"/>
      <c r="H5" s="149"/>
      <c r="I5" s="149"/>
      <c r="J5" s="80"/>
      <c r="K5" s="80"/>
      <c r="L5" s="80"/>
      <c r="M5" s="80"/>
      <c r="N5" s="80"/>
      <c r="O5" s="80"/>
      <c r="P5" s="80"/>
      <c r="Q5" s="80"/>
      <c r="R5" s="80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81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36"/>
      <c r="AQ5" s="36"/>
      <c r="AR5" s="46"/>
      <c r="AS5" s="47"/>
      <c r="AT5" s="47"/>
      <c r="AU5" s="47"/>
      <c r="AV5" s="47"/>
      <c r="AW5" s="47"/>
      <c r="AX5" s="47"/>
      <c r="AY5" s="47"/>
      <c r="AZ5" s="47"/>
      <c r="BA5" s="36"/>
    </row>
    <row r="6" spans="1:64" s="3" customFormat="1" ht="20.100000000000001" customHeight="1" x14ac:dyDescent="0.15">
      <c r="A6" s="48"/>
      <c r="B6" s="144"/>
      <c r="C6" s="49"/>
      <c r="D6" s="97">
        <v>1</v>
      </c>
      <c r="E6" s="97"/>
      <c r="F6" s="97"/>
      <c r="G6" s="97">
        <v>2</v>
      </c>
      <c r="H6" s="97"/>
      <c r="I6" s="97"/>
      <c r="J6" s="97">
        <v>3</v>
      </c>
      <c r="K6" s="97"/>
      <c r="L6" s="97"/>
      <c r="M6" s="97">
        <v>4</v>
      </c>
      <c r="N6" s="97"/>
      <c r="O6" s="97"/>
      <c r="P6" s="97">
        <v>5</v>
      </c>
      <c r="Q6" s="97"/>
      <c r="R6" s="97"/>
      <c r="S6" s="97">
        <v>6</v>
      </c>
      <c r="T6" s="97"/>
      <c r="U6" s="97"/>
      <c r="V6" s="97">
        <v>7</v>
      </c>
      <c r="W6" s="97"/>
      <c r="X6" s="97"/>
      <c r="Y6" s="85">
        <v>8</v>
      </c>
      <c r="Z6" s="85"/>
      <c r="AA6" s="85"/>
      <c r="AB6" s="85">
        <v>9</v>
      </c>
      <c r="AC6" s="85"/>
      <c r="AD6" s="85"/>
      <c r="AE6" s="168" t="s">
        <v>44</v>
      </c>
      <c r="AF6" s="168"/>
      <c r="AG6" s="168"/>
      <c r="AH6" s="168"/>
      <c r="AI6" s="168"/>
      <c r="AJ6" s="168"/>
      <c r="AK6" s="168"/>
      <c r="AL6" s="168"/>
      <c r="AM6" s="36"/>
      <c r="AN6" s="169">
        <f ca="1">NOW()</f>
        <v>43394.915428587963</v>
      </c>
      <c r="AO6" s="169"/>
      <c r="AP6" s="50"/>
      <c r="AQ6" s="36"/>
      <c r="AR6" s="175" t="s">
        <v>18</v>
      </c>
      <c r="AS6" s="175"/>
      <c r="AT6" s="175"/>
      <c r="AU6" s="175"/>
      <c r="AV6" s="175"/>
      <c r="AW6" s="175"/>
      <c r="AX6" s="175"/>
      <c r="AY6" s="36"/>
      <c r="AZ6" s="36"/>
      <c r="BA6" s="36"/>
      <c r="BC6" s="164" t="s">
        <v>16</v>
      </c>
      <c r="BD6" s="164"/>
      <c r="BE6" s="164"/>
      <c r="BF6" s="164"/>
      <c r="BG6" s="164"/>
      <c r="BH6" s="164"/>
      <c r="BI6" s="164"/>
    </row>
    <row r="7" spans="1:64" s="2" customFormat="1" ht="30" customHeight="1" thickBot="1" x14ac:dyDescent="0.2">
      <c r="A7" s="48"/>
      <c r="B7" s="145"/>
      <c r="C7" s="51" t="s">
        <v>43</v>
      </c>
      <c r="D7" s="146" t="str">
        <f>IF(ISBLANK(D3),"",D3)</f>
        <v>三春</v>
      </c>
      <c r="E7" s="147"/>
      <c r="F7" s="148"/>
      <c r="G7" s="146" t="str">
        <f>IF(ISBLANK(G3),"",G3)</f>
        <v>船越</v>
      </c>
      <c r="H7" s="147"/>
      <c r="I7" s="148"/>
      <c r="J7" s="146" t="str">
        <f>IF(ISBLANK(J3),"",J3)</f>
        <v>たかとり</v>
      </c>
      <c r="K7" s="147"/>
      <c r="L7" s="148"/>
      <c r="M7" s="146" t="str">
        <f>IF(ISBLANK(M3),"",M3)</f>
        <v>夏島</v>
      </c>
      <c r="N7" s="147"/>
      <c r="O7" s="148"/>
      <c r="P7" s="146" t="str">
        <f>IF(ISBLANK(P3),"",P3)</f>
        <v>ＦＣＳ･Ｓ</v>
      </c>
      <c r="Q7" s="147"/>
      <c r="R7" s="148"/>
      <c r="S7" s="146" t="str">
        <f>IF(ISBLANK(S3),"",S3)</f>
        <v>馬堀</v>
      </c>
      <c r="T7" s="147"/>
      <c r="U7" s="148"/>
      <c r="V7" s="146" t="str">
        <f>IF(ISBLANK(V3),"",V3)</f>
        <v>追浜</v>
      </c>
      <c r="W7" s="147"/>
      <c r="X7" s="148"/>
      <c r="Y7" s="154" t="str">
        <f>IF(ISBLANK(Y3),"",Y3)</f>
        <v/>
      </c>
      <c r="Z7" s="155"/>
      <c r="AA7" s="155"/>
      <c r="AB7" s="155" t="str">
        <f>IF(ISBLANK(AB3),"",AB3)</f>
        <v/>
      </c>
      <c r="AC7" s="155"/>
      <c r="AD7" s="180"/>
      <c r="AE7" s="52" t="s">
        <v>12</v>
      </c>
      <c r="AF7" s="53" t="s">
        <v>2</v>
      </c>
      <c r="AG7" s="53" t="s">
        <v>0</v>
      </c>
      <c r="AH7" s="53" t="s">
        <v>7</v>
      </c>
      <c r="AI7" s="53" t="s">
        <v>1</v>
      </c>
      <c r="AJ7" s="53" t="s">
        <v>21</v>
      </c>
      <c r="AK7" s="53" t="s">
        <v>22</v>
      </c>
      <c r="AL7" s="53" t="s">
        <v>3</v>
      </c>
      <c r="AM7" s="53" t="s">
        <v>4</v>
      </c>
      <c r="AN7" s="53" t="s">
        <v>8</v>
      </c>
      <c r="AO7" s="54" t="s">
        <v>5</v>
      </c>
      <c r="AP7" s="76"/>
      <c r="AQ7" s="77" t="s">
        <v>42</v>
      </c>
      <c r="AR7" s="156" t="s">
        <v>9</v>
      </c>
      <c r="AS7" s="157"/>
      <c r="AT7" s="172" t="s">
        <v>41</v>
      </c>
      <c r="AU7" s="173"/>
      <c r="AV7" s="174"/>
      <c r="AW7" s="146" t="s">
        <v>9</v>
      </c>
      <c r="AX7" s="148"/>
      <c r="AY7" s="153" t="s">
        <v>37</v>
      </c>
      <c r="AZ7" s="153"/>
      <c r="BA7" s="153"/>
      <c r="BC7" s="4" t="s">
        <v>39</v>
      </c>
      <c r="BD7" s="12" t="s">
        <v>9</v>
      </c>
      <c r="BE7" s="165" t="s">
        <v>40</v>
      </c>
      <c r="BF7" s="166"/>
      <c r="BG7" s="167"/>
      <c r="BH7" s="5" t="s">
        <v>39</v>
      </c>
      <c r="BI7" s="6" t="s">
        <v>9</v>
      </c>
      <c r="BJ7" s="170" t="s">
        <v>37</v>
      </c>
      <c r="BK7" s="171"/>
      <c r="BL7" s="171"/>
    </row>
    <row r="8" spans="1:64" ht="24.95" customHeight="1" thickTop="1" x14ac:dyDescent="0.15">
      <c r="A8" s="98"/>
      <c r="B8" s="55">
        <v>1</v>
      </c>
      <c r="C8" s="56" t="str">
        <f>IF(ISBLANK(D3),"",HLOOKUP(B8,$D$2:$AD$3,2,FALSE))</f>
        <v>三春</v>
      </c>
      <c r="D8" s="150"/>
      <c r="E8" s="151"/>
      <c r="F8" s="152"/>
      <c r="G8" s="57">
        <f>VLOOKUP($B8*100+G$6,$AY$8:$BA$43,2,FALSE)</f>
        <v>2</v>
      </c>
      <c r="H8" s="58" t="str">
        <f>IF(G8="","",IF(G8&gt;I8,"○",IF(G8=I8,"△","●")))</f>
        <v>○</v>
      </c>
      <c r="I8" s="59">
        <f>VLOOKUP($B8*100+G$6,$AY$8:$BA$43,3,FALSE)</f>
        <v>0</v>
      </c>
      <c r="J8" s="57">
        <f>VLOOKUP($B8*100+J$6,$AY$8:$BA$43,2,FALSE)</f>
        <v>2</v>
      </c>
      <c r="K8" s="58" t="str">
        <f>IF(J8="","",IF(J8&gt;L8,"○",IF(J8=L8,"△","●")))</f>
        <v>●</v>
      </c>
      <c r="L8" s="59">
        <f>VLOOKUP($B8*100+J$6,$AY$8:$BA$43,3,FALSE)</f>
        <v>3</v>
      </c>
      <c r="M8" s="57">
        <f>VLOOKUP($B8*100+M$6,$AY$8:$BA$43,2,FALSE)</f>
        <v>0</v>
      </c>
      <c r="N8" s="58" t="str">
        <f>IF(M8="","",IF(M8&gt;O8,"○",IF(M8=O8,"△","●")))</f>
        <v>△</v>
      </c>
      <c r="O8" s="59">
        <f>VLOOKUP($B8*100+M$6,$AY$8:$BA$43,3,FALSE)</f>
        <v>0</v>
      </c>
      <c r="P8" s="57">
        <f>VLOOKUP($B8*100+P$6,$AY$8:$BA$43,2,FALSE)</f>
        <v>2</v>
      </c>
      <c r="Q8" s="58" t="str">
        <f>IF(P8="","",IF(P8&gt;R8,"○",IF(P8=R8,"△","●")))</f>
        <v>○</v>
      </c>
      <c r="R8" s="59">
        <f>VLOOKUP($B8*100+P$6,$AY$8:$BA$43,3,FALSE)</f>
        <v>1</v>
      </c>
      <c r="S8" s="57">
        <f>VLOOKUP($B8*100+S$6,$AY$8:$BA$43,2,FALSE)</f>
        <v>0</v>
      </c>
      <c r="T8" s="58" t="str">
        <f>IF(S8="","",IF(S8&gt;U8,"○",IF(S8=U8,"△","●")))</f>
        <v>●</v>
      </c>
      <c r="U8" s="59">
        <f>VLOOKUP($B8*100+S$6,$AY$8:$BA$43,3,FALSE)</f>
        <v>5</v>
      </c>
      <c r="V8" s="57">
        <f t="shared" ref="V8:V13" si="0">VLOOKUP($B8*100+V$6,$AY$8:$BA$43,2,FALSE)</f>
        <v>5</v>
      </c>
      <c r="W8" s="58" t="str">
        <f t="shared" ref="W8:W13" si="1">IF(V8="","",IF(V8&gt;X8,"○",IF(V8=X8,"△","●")))</f>
        <v>○</v>
      </c>
      <c r="X8" s="59">
        <f t="shared" ref="X8:X13" si="2">VLOOKUP($B8*100+V$6,$AY$8:$BA$43,3,FALSE)</f>
        <v>1</v>
      </c>
      <c r="Y8" s="134" t="str">
        <f t="shared" ref="Y8:Y14" si="3">VLOOKUP($B8*100+Y$6,$AY$8:$BA$43,2,FALSE)</f>
        <v/>
      </c>
      <c r="Z8" s="131" t="str">
        <f t="shared" ref="Z8:Z14" si="4">IF(Y8="","",IF(Y8&gt;AA8,"○",IF(Y8=AA8,"△","●")))</f>
        <v/>
      </c>
      <c r="AA8" s="131" t="str">
        <f t="shared" ref="AA8:AA14" si="5">VLOOKUP($B8*100+Y$6,$AY$8:$BA$43,3,FALSE)</f>
        <v/>
      </c>
      <c r="AB8" s="131" t="str">
        <f t="shared" ref="AB8:AB15" si="6">VLOOKUP($B8*100+AB$6,$AY$8:$BA$43,2,FALSE)</f>
        <v/>
      </c>
      <c r="AC8" s="131" t="str">
        <f t="shared" ref="AC8:AC15" si="7">IF(AB8="","",IF(AB8&gt;AD8,"○",IF(AB8=AD8,"△","●")))</f>
        <v/>
      </c>
      <c r="AD8" s="135" t="str">
        <f t="shared" ref="AD8:AD15" si="8">VLOOKUP($B8*100+AB$6,$AY$8:$BA$43,3,FALSE)</f>
        <v/>
      </c>
      <c r="AE8" s="60">
        <f t="shared" ref="AE8:AE15" si="9">SUM(AG8:AK8)</f>
        <v>6</v>
      </c>
      <c r="AF8" s="60">
        <f t="shared" ref="AF8:AF15" si="10">AG8*3+AH8+AJ8*3</f>
        <v>10</v>
      </c>
      <c r="AG8" s="61">
        <f t="shared" ref="AG8:AG15" si="11">COUNTIF(D8:AD8,"○")</f>
        <v>3</v>
      </c>
      <c r="AH8" s="61">
        <f t="shared" ref="AH8:AH15" si="12">COUNTIF(D8:AD8,"△")</f>
        <v>1</v>
      </c>
      <c r="AI8" s="61">
        <f t="shared" ref="AI8:AI15" si="13">COUNTIF(D8:AD8,"●")</f>
        <v>2</v>
      </c>
      <c r="AJ8" s="61">
        <f t="shared" ref="AJ8:AJ15" si="14">COUNTIF(D8:AD8,"◇")</f>
        <v>0</v>
      </c>
      <c r="AK8" s="61">
        <f t="shared" ref="AK8:AK15" si="15">COUNTIF(D8:AD8,"◆")</f>
        <v>0</v>
      </c>
      <c r="AL8" s="61">
        <f t="shared" ref="AL8:AL15" si="16">SUM(D8:D8,G8:G8,J8:J8,M8:M8,P8:P8,S8:S8,V8:V8,Y8:Y8,AB8:AB8)</f>
        <v>11</v>
      </c>
      <c r="AM8" s="61">
        <f t="shared" ref="AM8:AM15" si="17">SUM(F8:F8,I8:I8,L8:L8,O8:O8,R8:R8,U8:U8,X8:X8,AA8:AA8,AD8:AD8)</f>
        <v>10</v>
      </c>
      <c r="AN8" s="61">
        <f t="shared" ref="AN8:AN15" si="18">AL8-AM8</f>
        <v>1</v>
      </c>
      <c r="AO8" s="62">
        <f t="shared" ref="AO8:AO15" si="19">RANK(AQ8,$AQ$8:$AQ$17,0)</f>
        <v>3</v>
      </c>
      <c r="AP8" s="78">
        <v>1</v>
      </c>
      <c r="AQ8" s="79">
        <f t="shared" ref="AQ8:AQ14" si="20">AF8*10000000+AN8*10000+AL8*100</f>
        <v>100011100</v>
      </c>
      <c r="AR8" s="89">
        <v>1</v>
      </c>
      <c r="AS8" s="90" t="str">
        <f t="shared" ref="AS8:AS43" si="21">IF(ISBLANK(AR8),"",HLOOKUP(AR8,$D$2:$AD$3,2,FALSE))</f>
        <v>三春</v>
      </c>
      <c r="AT8" s="69">
        <v>2</v>
      </c>
      <c r="AU8" s="99" t="s">
        <v>36</v>
      </c>
      <c r="AV8" s="71">
        <v>0</v>
      </c>
      <c r="AW8" s="89">
        <v>2</v>
      </c>
      <c r="AX8" s="90" t="str">
        <f t="shared" ref="AX8:AX43" si="22">IF(ISBLANK(AW8),"",HLOOKUP(AW8,$D$2:$AD$3,2,FALSE))</f>
        <v>船越</v>
      </c>
      <c r="AY8" s="84">
        <v>102</v>
      </c>
      <c r="AZ8" s="84">
        <f t="shared" ref="AZ8:AZ43" si="23">IF(AT8&lt;&gt;"",AT8,"")</f>
        <v>2</v>
      </c>
      <c r="BA8" s="84">
        <f t="shared" ref="BA8:BA43" si="24">IF(AV8&lt;&gt;"",AV8,"")</f>
        <v>0</v>
      </c>
      <c r="BC8" s="7">
        <v>1</v>
      </c>
      <c r="BD8" s="31" t="str">
        <f t="shared" ref="BD8:BD14" si="25">HLOOKUP(BC8,$D$2:$AD$3,2,FALSE)</f>
        <v>三春</v>
      </c>
      <c r="BE8" s="20"/>
      <c r="BF8" s="21" t="s">
        <v>36</v>
      </c>
      <c r="BG8" s="22"/>
      <c r="BH8" s="32">
        <v>2</v>
      </c>
      <c r="BI8" s="13" t="str">
        <f t="shared" ref="BI8:BI14" si="26">HLOOKUP(BH8,$D$2:$AD$3,2,FALSE)</f>
        <v>船越</v>
      </c>
      <c r="BJ8" s="17">
        <v>102</v>
      </c>
      <c r="BK8" s="17" t="str">
        <f t="shared" ref="BK8:BK14" si="27">IF(BE8&lt;&gt;"",BE8,"")</f>
        <v/>
      </c>
      <c r="BL8" s="17" t="str">
        <f t="shared" ref="BL8:BL14" si="28">IF(BG8&lt;&gt;"",BG8,"")</f>
        <v/>
      </c>
    </row>
    <row r="9" spans="1:64" ht="24.95" customHeight="1" x14ac:dyDescent="0.15">
      <c r="A9" s="98"/>
      <c r="B9" s="34">
        <v>2</v>
      </c>
      <c r="C9" s="56" t="str">
        <f>IF(ISBLANK(G3),"",HLOOKUP(B9,$D$2:$AD$3,2,FALSE))</f>
        <v>船越</v>
      </c>
      <c r="D9" s="57">
        <f>IF(I$8="","",I$8)</f>
        <v>0</v>
      </c>
      <c r="E9" s="58" t="str">
        <f t="shared" ref="E9:E16" si="29">IF(D9="","",IF(D9&gt;F9,"○",IF(D9=F9,"△","●")))</f>
        <v>●</v>
      </c>
      <c r="F9" s="59">
        <f>IF(G$8="","",G$8)</f>
        <v>2</v>
      </c>
      <c r="G9" s="150"/>
      <c r="H9" s="151"/>
      <c r="I9" s="152"/>
      <c r="J9" s="57">
        <f>VLOOKUP($B9*100+J$6,$AY$8:$BA$43,2,FALSE)</f>
        <v>0</v>
      </c>
      <c r="K9" s="58" t="str">
        <f>IF(J9="","",IF(J9&gt;L9,"○",IF(J9=L9,"△","●")))</f>
        <v>●</v>
      </c>
      <c r="L9" s="59">
        <f>VLOOKUP($B9*100+J$6,$AY$8:$BA$43,3,FALSE)</f>
        <v>8</v>
      </c>
      <c r="M9" s="57">
        <f>VLOOKUP($B9*100+M$6,$AY$8:$BA$43,2,FALSE)</f>
        <v>0</v>
      </c>
      <c r="N9" s="58" t="str">
        <f>IF(M9="","",IF(M9&gt;O9,"○",IF(M9=O9,"△","●")))</f>
        <v>●</v>
      </c>
      <c r="O9" s="59">
        <f>VLOOKUP($B9*100+M$6,$AY$8:$BA$43,3,FALSE)</f>
        <v>5</v>
      </c>
      <c r="P9" s="57">
        <f>VLOOKUP($B9*100+P$6,$AY$8:$BA$43,2,FALSE)</f>
        <v>1</v>
      </c>
      <c r="Q9" s="58" t="str">
        <f>IF(P9="","",IF(P9&gt;R9,"○",IF(P9=R9,"△","●")))</f>
        <v>○</v>
      </c>
      <c r="R9" s="59">
        <f>VLOOKUP($B9*100+P$6,$AY$8:$BA$43,3,FALSE)</f>
        <v>0</v>
      </c>
      <c r="S9" s="57">
        <f>VLOOKUP($B9*100+S$6,$AY$8:$BA$43,2,FALSE)</f>
        <v>2</v>
      </c>
      <c r="T9" s="58" t="str">
        <f>IF(S9="","",IF(S9&gt;U9,"○",IF(S9=U9,"△","●")))</f>
        <v>○</v>
      </c>
      <c r="U9" s="59">
        <f>VLOOKUP($B9*100+S$6,$AY$8:$BA$43,3,FALSE)</f>
        <v>1</v>
      </c>
      <c r="V9" s="57">
        <f t="shared" si="0"/>
        <v>1</v>
      </c>
      <c r="W9" s="58" t="str">
        <f t="shared" si="1"/>
        <v>●</v>
      </c>
      <c r="X9" s="59">
        <f t="shared" si="2"/>
        <v>2</v>
      </c>
      <c r="Y9" s="134" t="str">
        <f t="shared" si="3"/>
        <v/>
      </c>
      <c r="Z9" s="131" t="str">
        <f t="shared" si="4"/>
        <v/>
      </c>
      <c r="AA9" s="131" t="str">
        <f t="shared" si="5"/>
        <v/>
      </c>
      <c r="AB9" s="131" t="str">
        <f t="shared" si="6"/>
        <v/>
      </c>
      <c r="AC9" s="131" t="str">
        <f t="shared" si="7"/>
        <v/>
      </c>
      <c r="AD9" s="135" t="str">
        <f t="shared" si="8"/>
        <v/>
      </c>
      <c r="AE9" s="60">
        <f t="shared" si="9"/>
        <v>6</v>
      </c>
      <c r="AF9" s="60">
        <f t="shared" si="10"/>
        <v>6</v>
      </c>
      <c r="AG9" s="61">
        <f t="shared" si="11"/>
        <v>2</v>
      </c>
      <c r="AH9" s="61">
        <f t="shared" si="12"/>
        <v>0</v>
      </c>
      <c r="AI9" s="61">
        <f t="shared" si="13"/>
        <v>4</v>
      </c>
      <c r="AJ9" s="61">
        <f t="shared" si="14"/>
        <v>0</v>
      </c>
      <c r="AK9" s="61">
        <f t="shared" si="15"/>
        <v>0</v>
      </c>
      <c r="AL9" s="61">
        <f t="shared" si="16"/>
        <v>4</v>
      </c>
      <c r="AM9" s="61">
        <f t="shared" si="17"/>
        <v>18</v>
      </c>
      <c r="AN9" s="61">
        <f t="shared" si="18"/>
        <v>-14</v>
      </c>
      <c r="AO9" s="62">
        <f t="shared" si="19"/>
        <v>6</v>
      </c>
      <c r="AP9" s="78">
        <v>2</v>
      </c>
      <c r="AQ9" s="79">
        <f t="shared" si="20"/>
        <v>59860400</v>
      </c>
      <c r="AR9" s="136">
        <v>1</v>
      </c>
      <c r="AS9" s="133" t="str">
        <f t="shared" si="21"/>
        <v>三春</v>
      </c>
      <c r="AT9" s="72">
        <v>2</v>
      </c>
      <c r="AU9" s="98" t="s">
        <v>36</v>
      </c>
      <c r="AV9" s="73">
        <v>3</v>
      </c>
      <c r="AW9" s="136">
        <v>3</v>
      </c>
      <c r="AX9" s="133" t="str">
        <f t="shared" si="22"/>
        <v>たかとり</v>
      </c>
      <c r="AY9" s="84">
        <v>103</v>
      </c>
      <c r="AZ9" s="84">
        <f t="shared" si="23"/>
        <v>2</v>
      </c>
      <c r="BA9" s="84">
        <f t="shared" si="24"/>
        <v>3</v>
      </c>
      <c r="BC9" s="7">
        <v>1</v>
      </c>
      <c r="BD9" s="31" t="str">
        <f t="shared" si="25"/>
        <v>三春</v>
      </c>
      <c r="BE9" s="23"/>
      <c r="BF9" s="30" t="s">
        <v>36</v>
      </c>
      <c r="BG9" s="24"/>
      <c r="BH9" s="32">
        <v>4</v>
      </c>
      <c r="BI9" s="13" t="str">
        <f t="shared" si="26"/>
        <v>夏島</v>
      </c>
      <c r="BJ9" s="17">
        <v>104</v>
      </c>
      <c r="BK9" s="17" t="str">
        <f t="shared" si="27"/>
        <v/>
      </c>
      <c r="BL9" s="17" t="str">
        <f t="shared" si="28"/>
        <v/>
      </c>
    </row>
    <row r="10" spans="1:64" ht="24.95" customHeight="1" x14ac:dyDescent="0.15">
      <c r="A10" s="98"/>
      <c r="B10" s="34">
        <v>3</v>
      </c>
      <c r="C10" s="56" t="str">
        <f>IF(ISBLANK(J3),"",HLOOKUP(B10,$D$2:$AD$3,2,FALSE))</f>
        <v>たかとり</v>
      </c>
      <c r="D10" s="57">
        <f>IF(L$8="","",L$8)</f>
        <v>3</v>
      </c>
      <c r="E10" s="58" t="str">
        <f t="shared" si="29"/>
        <v>○</v>
      </c>
      <c r="F10" s="59">
        <f>IF(J$8="","",J$8)</f>
        <v>2</v>
      </c>
      <c r="G10" s="57">
        <f>IF(L$9="","",L$9)</f>
        <v>8</v>
      </c>
      <c r="H10" s="58" t="str">
        <f t="shared" ref="H10:H16" si="30">IF(G10="","",IF(G10&gt;I10,"○",IF(G10=I10,"△","●")))</f>
        <v>○</v>
      </c>
      <c r="I10" s="59">
        <f>IF(J$9="","",J$9)</f>
        <v>0</v>
      </c>
      <c r="J10" s="150"/>
      <c r="K10" s="151"/>
      <c r="L10" s="152"/>
      <c r="M10" s="57">
        <f>VLOOKUP($B10*100+M$6,$AY$8:$BA$43,2,FALSE)</f>
        <v>1</v>
      </c>
      <c r="N10" s="58" t="str">
        <f>IF(M10="","",IF(M10&gt;O10,"○",IF(M10=O10,"△","●")))</f>
        <v>△</v>
      </c>
      <c r="O10" s="59">
        <f>VLOOKUP($B10*100+M$6,$AY$8:$BA$43,3,FALSE)</f>
        <v>1</v>
      </c>
      <c r="P10" s="57">
        <f>VLOOKUP($B10*100+P$6,$AY$8:$BA$43,2,FALSE)</f>
        <v>4</v>
      </c>
      <c r="Q10" s="58" t="str">
        <f>IF(P10="","",IF(P10&gt;R10,"○",IF(P10=R10,"△","●")))</f>
        <v>○</v>
      </c>
      <c r="R10" s="59">
        <f>VLOOKUP($B10*100+P$6,$AY$8:$BA$43,3,FALSE)</f>
        <v>1</v>
      </c>
      <c r="S10" s="57">
        <f>VLOOKUP($B10*100+S$6,$AY$8:$BA$43,2,FALSE)</f>
        <v>4</v>
      </c>
      <c r="T10" s="58" t="str">
        <f>IF(S10="","",IF(S10&gt;U10,"○",IF(S10=U10,"△","●")))</f>
        <v>○</v>
      </c>
      <c r="U10" s="59">
        <f>VLOOKUP($B10*100+S$6,$AY$8:$BA$43,3,FALSE)</f>
        <v>1</v>
      </c>
      <c r="V10" s="57">
        <f t="shared" si="0"/>
        <v>4</v>
      </c>
      <c r="W10" s="58" t="str">
        <f t="shared" si="1"/>
        <v>○</v>
      </c>
      <c r="X10" s="59">
        <f t="shared" si="2"/>
        <v>1</v>
      </c>
      <c r="Y10" s="134" t="str">
        <f t="shared" si="3"/>
        <v/>
      </c>
      <c r="Z10" s="131" t="str">
        <f t="shared" si="4"/>
        <v/>
      </c>
      <c r="AA10" s="131" t="str">
        <f t="shared" si="5"/>
        <v/>
      </c>
      <c r="AB10" s="131" t="str">
        <f t="shared" si="6"/>
        <v/>
      </c>
      <c r="AC10" s="131" t="str">
        <f t="shared" si="7"/>
        <v/>
      </c>
      <c r="AD10" s="135" t="str">
        <f t="shared" si="8"/>
        <v/>
      </c>
      <c r="AE10" s="60">
        <f t="shared" si="9"/>
        <v>6</v>
      </c>
      <c r="AF10" s="60">
        <f t="shared" si="10"/>
        <v>16</v>
      </c>
      <c r="AG10" s="61">
        <f t="shared" si="11"/>
        <v>5</v>
      </c>
      <c r="AH10" s="61">
        <f t="shared" si="12"/>
        <v>1</v>
      </c>
      <c r="AI10" s="61">
        <f t="shared" si="13"/>
        <v>0</v>
      </c>
      <c r="AJ10" s="61">
        <f t="shared" si="14"/>
        <v>0</v>
      </c>
      <c r="AK10" s="61">
        <f t="shared" si="15"/>
        <v>0</v>
      </c>
      <c r="AL10" s="61">
        <f t="shared" si="16"/>
        <v>24</v>
      </c>
      <c r="AM10" s="61">
        <f t="shared" si="17"/>
        <v>6</v>
      </c>
      <c r="AN10" s="61">
        <f t="shared" si="18"/>
        <v>18</v>
      </c>
      <c r="AO10" s="62">
        <f t="shared" si="19"/>
        <v>1</v>
      </c>
      <c r="AP10" s="78">
        <v>3</v>
      </c>
      <c r="AQ10" s="79">
        <f t="shared" si="20"/>
        <v>160182400</v>
      </c>
      <c r="AR10" s="136">
        <v>1</v>
      </c>
      <c r="AS10" s="133" t="str">
        <f t="shared" si="21"/>
        <v>三春</v>
      </c>
      <c r="AT10" s="72">
        <v>0</v>
      </c>
      <c r="AU10" s="98" t="s">
        <v>36</v>
      </c>
      <c r="AV10" s="73">
        <v>0</v>
      </c>
      <c r="AW10" s="136">
        <v>4</v>
      </c>
      <c r="AX10" s="133" t="str">
        <f t="shared" si="22"/>
        <v>夏島</v>
      </c>
      <c r="AY10" s="84">
        <v>104</v>
      </c>
      <c r="AZ10" s="84">
        <f t="shared" si="23"/>
        <v>0</v>
      </c>
      <c r="BA10" s="84">
        <f t="shared" si="24"/>
        <v>0</v>
      </c>
      <c r="BC10" s="7">
        <v>1</v>
      </c>
      <c r="BD10" s="31" t="str">
        <f t="shared" si="25"/>
        <v>三春</v>
      </c>
      <c r="BE10" s="23"/>
      <c r="BF10" s="30" t="s">
        <v>36</v>
      </c>
      <c r="BG10" s="24"/>
      <c r="BH10" s="32">
        <v>6</v>
      </c>
      <c r="BI10" s="13" t="str">
        <f t="shared" si="26"/>
        <v>馬堀</v>
      </c>
      <c r="BJ10" s="17">
        <v>106</v>
      </c>
      <c r="BK10" s="17" t="str">
        <f t="shared" si="27"/>
        <v/>
      </c>
      <c r="BL10" s="17" t="str">
        <f t="shared" si="28"/>
        <v/>
      </c>
    </row>
    <row r="11" spans="1:64" ht="24.95" customHeight="1" x14ac:dyDescent="0.15">
      <c r="A11" s="98"/>
      <c r="B11" s="34">
        <v>4</v>
      </c>
      <c r="C11" s="56" t="str">
        <f>IF(ISBLANK(M3),"",HLOOKUP(B11,$D$2:$AD$3,2,FALSE))</f>
        <v>夏島</v>
      </c>
      <c r="D11" s="57">
        <f>IF(O$8="","",O$8)</f>
        <v>0</v>
      </c>
      <c r="E11" s="58" t="str">
        <f t="shared" si="29"/>
        <v>△</v>
      </c>
      <c r="F11" s="59">
        <f>IF(M$8="","",M$8)</f>
        <v>0</v>
      </c>
      <c r="G11" s="57">
        <f>IF(O$9="","",O$9)</f>
        <v>5</v>
      </c>
      <c r="H11" s="58" t="str">
        <f t="shared" si="30"/>
        <v>○</v>
      </c>
      <c r="I11" s="59">
        <f>IF(M$9="","",M$9)</f>
        <v>0</v>
      </c>
      <c r="J11" s="57">
        <f>IF(O$10="","",O$10)</f>
        <v>1</v>
      </c>
      <c r="K11" s="58" t="str">
        <f t="shared" ref="K11:K16" si="31">IF(J11="","",IF(J11&gt;L11,"○",IF(J11=L11,"△","●")))</f>
        <v>△</v>
      </c>
      <c r="L11" s="59">
        <f>IF(M$10="","",M$10)</f>
        <v>1</v>
      </c>
      <c r="M11" s="150"/>
      <c r="N11" s="151"/>
      <c r="O11" s="152"/>
      <c r="P11" s="57">
        <f>VLOOKUP($B11*100+P$6,$AY$8:$BA$43,2,FALSE)</f>
        <v>3</v>
      </c>
      <c r="Q11" s="58" t="str">
        <f>IF(P11="","",IF(P11&gt;R11,"○",IF(P11=R11,"△","●")))</f>
        <v>○</v>
      </c>
      <c r="R11" s="59">
        <f>VLOOKUP($B11*100+P$6,$AY$8:$BA$43,3,FALSE)</f>
        <v>1</v>
      </c>
      <c r="S11" s="57" t="str">
        <f>VLOOKUP($B11*100+S$6,$AY$8:$BA$43,2,FALSE)</f>
        <v/>
      </c>
      <c r="T11" s="58" t="str">
        <f>IF(S11="","",IF(S11&gt;U11,"○",IF(S11=U11,"△","●")))</f>
        <v/>
      </c>
      <c r="U11" s="59" t="str">
        <f>VLOOKUP($B11*100+S$6,$AY$8:$BA$43,3,FALSE)</f>
        <v/>
      </c>
      <c r="V11" s="57">
        <f t="shared" si="0"/>
        <v>2</v>
      </c>
      <c r="W11" s="58" t="str">
        <f t="shared" si="1"/>
        <v>○</v>
      </c>
      <c r="X11" s="59">
        <f t="shared" si="2"/>
        <v>0</v>
      </c>
      <c r="Y11" s="134" t="str">
        <f t="shared" si="3"/>
        <v/>
      </c>
      <c r="Z11" s="131" t="str">
        <f t="shared" si="4"/>
        <v/>
      </c>
      <c r="AA11" s="131" t="str">
        <f t="shared" si="5"/>
        <v/>
      </c>
      <c r="AB11" s="131" t="str">
        <f t="shared" si="6"/>
        <v/>
      </c>
      <c r="AC11" s="131" t="str">
        <f t="shared" si="7"/>
        <v/>
      </c>
      <c r="AD11" s="135" t="str">
        <f t="shared" si="8"/>
        <v/>
      </c>
      <c r="AE11" s="60">
        <f t="shared" si="9"/>
        <v>5</v>
      </c>
      <c r="AF11" s="60">
        <f t="shared" si="10"/>
        <v>11</v>
      </c>
      <c r="AG11" s="61">
        <f t="shared" si="11"/>
        <v>3</v>
      </c>
      <c r="AH11" s="61">
        <f t="shared" si="12"/>
        <v>2</v>
      </c>
      <c r="AI11" s="61">
        <f t="shared" si="13"/>
        <v>0</v>
      </c>
      <c r="AJ11" s="61">
        <f t="shared" si="14"/>
        <v>0</v>
      </c>
      <c r="AK11" s="61">
        <f t="shared" si="15"/>
        <v>0</v>
      </c>
      <c r="AL11" s="61">
        <f t="shared" si="16"/>
        <v>11</v>
      </c>
      <c r="AM11" s="61">
        <f t="shared" si="17"/>
        <v>2</v>
      </c>
      <c r="AN11" s="61">
        <f t="shared" si="18"/>
        <v>9</v>
      </c>
      <c r="AO11" s="62">
        <f t="shared" si="19"/>
        <v>2</v>
      </c>
      <c r="AP11" s="78">
        <v>4</v>
      </c>
      <c r="AQ11" s="79">
        <f t="shared" si="20"/>
        <v>110091100</v>
      </c>
      <c r="AR11" s="136">
        <v>1</v>
      </c>
      <c r="AS11" s="133" t="str">
        <f t="shared" si="21"/>
        <v>三春</v>
      </c>
      <c r="AT11" s="72">
        <v>2</v>
      </c>
      <c r="AU11" s="98" t="s">
        <v>36</v>
      </c>
      <c r="AV11" s="73">
        <v>1</v>
      </c>
      <c r="AW11" s="136">
        <v>5</v>
      </c>
      <c r="AX11" s="133" t="str">
        <f t="shared" si="22"/>
        <v>ＦＣＳ･Ｓ</v>
      </c>
      <c r="AY11" s="84">
        <v>105</v>
      </c>
      <c r="AZ11" s="84">
        <f t="shared" si="23"/>
        <v>2</v>
      </c>
      <c r="BA11" s="84">
        <f t="shared" si="24"/>
        <v>1</v>
      </c>
      <c r="BC11" s="7">
        <v>1</v>
      </c>
      <c r="BD11" s="31" t="str">
        <f t="shared" si="25"/>
        <v>三春</v>
      </c>
      <c r="BE11" s="23"/>
      <c r="BF11" s="30" t="s">
        <v>36</v>
      </c>
      <c r="BG11" s="24"/>
      <c r="BH11" s="32">
        <v>8</v>
      </c>
      <c r="BI11" s="13">
        <f t="shared" si="26"/>
        <v>0</v>
      </c>
      <c r="BJ11" s="17">
        <v>108</v>
      </c>
      <c r="BK11" s="17" t="str">
        <f t="shared" si="27"/>
        <v/>
      </c>
      <c r="BL11" s="17" t="str">
        <f t="shared" si="28"/>
        <v/>
      </c>
    </row>
    <row r="12" spans="1:64" ht="24.95" customHeight="1" x14ac:dyDescent="0.15">
      <c r="A12" s="98"/>
      <c r="B12" s="34">
        <v>5</v>
      </c>
      <c r="C12" s="56" t="str">
        <f>IF(ISBLANK(P3),"",HLOOKUP(B12,$D$2:$AD$3,2,FALSE))</f>
        <v>ＦＣＳ･Ｓ</v>
      </c>
      <c r="D12" s="57">
        <f>IF(R$8="","",R$8)</f>
        <v>1</v>
      </c>
      <c r="E12" s="58" t="str">
        <f t="shared" si="29"/>
        <v>●</v>
      </c>
      <c r="F12" s="59">
        <f>IF(P$8="","",P$8)</f>
        <v>2</v>
      </c>
      <c r="G12" s="57">
        <f>IF(R$9="","",R$9)</f>
        <v>0</v>
      </c>
      <c r="H12" s="58" t="str">
        <f t="shared" si="30"/>
        <v>●</v>
      </c>
      <c r="I12" s="59">
        <f>IF(P$9="","",P$9)</f>
        <v>1</v>
      </c>
      <c r="J12" s="57">
        <f>IF(R$10="","",R$10)</f>
        <v>1</v>
      </c>
      <c r="K12" s="58" t="str">
        <f t="shared" si="31"/>
        <v>●</v>
      </c>
      <c r="L12" s="59">
        <f>IF(P$10="","",P$10)</f>
        <v>4</v>
      </c>
      <c r="M12" s="57">
        <f>IF(R$11="","",R$11)</f>
        <v>1</v>
      </c>
      <c r="N12" s="58" t="str">
        <f>IF(M12="","",IF(M12&gt;O12,"○",IF(M12=O12,"△","●")))</f>
        <v>●</v>
      </c>
      <c r="O12" s="59">
        <f>IF(P$11="","",P$11)</f>
        <v>3</v>
      </c>
      <c r="P12" s="150"/>
      <c r="Q12" s="151"/>
      <c r="R12" s="152"/>
      <c r="S12" s="57">
        <f>VLOOKUP($B12*100+S$6,$AY$8:$BA$43,2,FALSE)</f>
        <v>0</v>
      </c>
      <c r="T12" s="58" t="str">
        <f>IF(S12="","",IF(S12&gt;U12,"○",IF(S12=U12,"△","●")))</f>
        <v>●</v>
      </c>
      <c r="U12" s="59">
        <f>VLOOKUP($B12*100+S$6,$AY$8:$BA$43,3,FALSE)</f>
        <v>5</v>
      </c>
      <c r="V12" s="57">
        <f t="shared" si="0"/>
        <v>2</v>
      </c>
      <c r="W12" s="58" t="str">
        <f t="shared" si="1"/>
        <v>●</v>
      </c>
      <c r="X12" s="59">
        <f t="shared" si="2"/>
        <v>3</v>
      </c>
      <c r="Y12" s="134" t="str">
        <f t="shared" si="3"/>
        <v/>
      </c>
      <c r="Z12" s="131" t="str">
        <f t="shared" si="4"/>
        <v/>
      </c>
      <c r="AA12" s="131" t="str">
        <f t="shared" si="5"/>
        <v/>
      </c>
      <c r="AB12" s="131" t="str">
        <f t="shared" si="6"/>
        <v/>
      </c>
      <c r="AC12" s="131" t="str">
        <f t="shared" si="7"/>
        <v/>
      </c>
      <c r="AD12" s="135" t="str">
        <f t="shared" si="8"/>
        <v/>
      </c>
      <c r="AE12" s="60">
        <f t="shared" si="9"/>
        <v>6</v>
      </c>
      <c r="AF12" s="60">
        <f t="shared" si="10"/>
        <v>0</v>
      </c>
      <c r="AG12" s="61">
        <f t="shared" si="11"/>
        <v>0</v>
      </c>
      <c r="AH12" s="61">
        <f t="shared" si="12"/>
        <v>0</v>
      </c>
      <c r="AI12" s="61">
        <f t="shared" si="13"/>
        <v>6</v>
      </c>
      <c r="AJ12" s="61">
        <f t="shared" si="14"/>
        <v>0</v>
      </c>
      <c r="AK12" s="61">
        <f t="shared" si="15"/>
        <v>0</v>
      </c>
      <c r="AL12" s="61">
        <f t="shared" si="16"/>
        <v>5</v>
      </c>
      <c r="AM12" s="61">
        <f t="shared" si="17"/>
        <v>18</v>
      </c>
      <c r="AN12" s="61">
        <f t="shared" si="18"/>
        <v>-13</v>
      </c>
      <c r="AO12" s="62">
        <f t="shared" si="19"/>
        <v>7</v>
      </c>
      <c r="AP12" s="78">
        <v>5</v>
      </c>
      <c r="AQ12" s="79">
        <f t="shared" si="20"/>
        <v>-129500</v>
      </c>
      <c r="AR12" s="136">
        <v>1</v>
      </c>
      <c r="AS12" s="133" t="str">
        <f t="shared" si="21"/>
        <v>三春</v>
      </c>
      <c r="AT12" s="72">
        <v>0</v>
      </c>
      <c r="AU12" s="98" t="s">
        <v>36</v>
      </c>
      <c r="AV12" s="73">
        <v>5</v>
      </c>
      <c r="AW12" s="136">
        <v>6</v>
      </c>
      <c r="AX12" s="133" t="str">
        <f t="shared" si="22"/>
        <v>馬堀</v>
      </c>
      <c r="AY12" s="84">
        <v>106</v>
      </c>
      <c r="AZ12" s="84">
        <f t="shared" si="23"/>
        <v>0</v>
      </c>
      <c r="BA12" s="84">
        <f t="shared" si="24"/>
        <v>5</v>
      </c>
      <c r="BC12" s="7">
        <v>2</v>
      </c>
      <c r="BD12" s="31" t="str">
        <f t="shared" si="25"/>
        <v>船越</v>
      </c>
      <c r="BE12" s="23"/>
      <c r="BF12" s="30" t="s">
        <v>36</v>
      </c>
      <c r="BG12" s="24"/>
      <c r="BH12" s="32">
        <v>3</v>
      </c>
      <c r="BI12" s="13" t="str">
        <f t="shared" si="26"/>
        <v>たかとり</v>
      </c>
      <c r="BJ12" s="17">
        <v>203</v>
      </c>
      <c r="BK12" s="17" t="str">
        <f t="shared" si="27"/>
        <v/>
      </c>
      <c r="BL12" s="17" t="str">
        <f t="shared" si="28"/>
        <v/>
      </c>
    </row>
    <row r="13" spans="1:64" ht="24.95" customHeight="1" x14ac:dyDescent="0.15">
      <c r="A13" s="98"/>
      <c r="B13" s="34">
        <v>6</v>
      </c>
      <c r="C13" s="56" t="str">
        <f>IF(ISBLANK(S3),"",HLOOKUP(B13,$D$2:$AD$3,2,FALSE))</f>
        <v>馬堀</v>
      </c>
      <c r="D13" s="57">
        <f>IF(U$8="","",U$8)</f>
        <v>5</v>
      </c>
      <c r="E13" s="58" t="str">
        <f t="shared" si="29"/>
        <v>○</v>
      </c>
      <c r="F13" s="59">
        <f>IF(S$8="","",S$8)</f>
        <v>0</v>
      </c>
      <c r="G13" s="57">
        <f>IF(U$9="","",U$9)</f>
        <v>1</v>
      </c>
      <c r="H13" s="58" t="str">
        <f t="shared" si="30"/>
        <v>●</v>
      </c>
      <c r="I13" s="59">
        <f>IF(S$9="","",S$9)</f>
        <v>2</v>
      </c>
      <c r="J13" s="57">
        <f>IF(U$10="","",U$10)</f>
        <v>1</v>
      </c>
      <c r="K13" s="58" t="str">
        <f t="shared" si="31"/>
        <v>●</v>
      </c>
      <c r="L13" s="59">
        <f>IF(S$10="","",S$10)</f>
        <v>4</v>
      </c>
      <c r="M13" s="57" t="str">
        <f>IF(U$11="","",U$11)</f>
        <v/>
      </c>
      <c r="N13" s="58" t="str">
        <f>IF(M13="","",IF(M13&gt;O13,"○",IF(M13=O13,"△","●")))</f>
        <v/>
      </c>
      <c r="O13" s="59" t="str">
        <f>IF(S$11="","",S$11)</f>
        <v/>
      </c>
      <c r="P13" s="57">
        <f>IF(U$12="","",U$12)</f>
        <v>5</v>
      </c>
      <c r="Q13" s="58" t="str">
        <f>IF(P13="","",IF(P13&gt;R13,"○",IF(P13=R13,"△","●")))</f>
        <v>○</v>
      </c>
      <c r="R13" s="59">
        <f>IF(S$12="","",S$12)</f>
        <v>0</v>
      </c>
      <c r="S13" s="150"/>
      <c r="T13" s="151"/>
      <c r="U13" s="152"/>
      <c r="V13" s="57">
        <f t="shared" si="0"/>
        <v>2</v>
      </c>
      <c r="W13" s="58" t="str">
        <f t="shared" si="1"/>
        <v>●</v>
      </c>
      <c r="X13" s="59">
        <f t="shared" si="2"/>
        <v>3</v>
      </c>
      <c r="Y13" s="134" t="str">
        <f t="shared" si="3"/>
        <v/>
      </c>
      <c r="Z13" s="131" t="str">
        <f t="shared" si="4"/>
        <v/>
      </c>
      <c r="AA13" s="131" t="str">
        <f t="shared" si="5"/>
        <v/>
      </c>
      <c r="AB13" s="131" t="str">
        <f t="shared" si="6"/>
        <v/>
      </c>
      <c r="AC13" s="131" t="str">
        <f t="shared" si="7"/>
        <v/>
      </c>
      <c r="AD13" s="135" t="str">
        <f t="shared" si="8"/>
        <v/>
      </c>
      <c r="AE13" s="60">
        <f t="shared" si="9"/>
        <v>5</v>
      </c>
      <c r="AF13" s="60">
        <f t="shared" si="10"/>
        <v>6</v>
      </c>
      <c r="AG13" s="61">
        <f t="shared" si="11"/>
        <v>2</v>
      </c>
      <c r="AH13" s="61">
        <f t="shared" si="12"/>
        <v>0</v>
      </c>
      <c r="AI13" s="61">
        <f t="shared" si="13"/>
        <v>3</v>
      </c>
      <c r="AJ13" s="61">
        <f t="shared" si="14"/>
        <v>0</v>
      </c>
      <c r="AK13" s="61">
        <f t="shared" si="15"/>
        <v>0</v>
      </c>
      <c r="AL13" s="61">
        <f t="shared" si="16"/>
        <v>14</v>
      </c>
      <c r="AM13" s="61">
        <f t="shared" si="17"/>
        <v>9</v>
      </c>
      <c r="AN13" s="61">
        <f t="shared" si="18"/>
        <v>5</v>
      </c>
      <c r="AO13" s="62">
        <f t="shared" si="19"/>
        <v>5</v>
      </c>
      <c r="AP13" s="78">
        <v>6</v>
      </c>
      <c r="AQ13" s="79">
        <f t="shared" si="20"/>
        <v>60051400</v>
      </c>
      <c r="AR13" s="136">
        <v>1</v>
      </c>
      <c r="AS13" s="133" t="str">
        <f t="shared" si="21"/>
        <v>三春</v>
      </c>
      <c r="AT13" s="72">
        <v>5</v>
      </c>
      <c r="AU13" s="98" t="s">
        <v>36</v>
      </c>
      <c r="AV13" s="73">
        <v>1</v>
      </c>
      <c r="AW13" s="136">
        <v>7</v>
      </c>
      <c r="AX13" s="133" t="str">
        <f t="shared" si="22"/>
        <v>追浜</v>
      </c>
      <c r="AY13" s="84">
        <v>107</v>
      </c>
      <c r="AZ13" s="84">
        <f t="shared" si="23"/>
        <v>5</v>
      </c>
      <c r="BA13" s="84">
        <f t="shared" si="24"/>
        <v>1</v>
      </c>
      <c r="BC13" s="7">
        <v>2</v>
      </c>
      <c r="BD13" s="31" t="str">
        <f t="shared" si="25"/>
        <v>船越</v>
      </c>
      <c r="BE13" s="23"/>
      <c r="BF13" s="30" t="s">
        <v>36</v>
      </c>
      <c r="BG13" s="24"/>
      <c r="BH13" s="32">
        <v>5</v>
      </c>
      <c r="BI13" s="13" t="str">
        <f t="shared" si="26"/>
        <v>ＦＣＳ･Ｓ</v>
      </c>
      <c r="BJ13" s="17">
        <v>205</v>
      </c>
      <c r="BK13" s="17" t="str">
        <f t="shared" si="27"/>
        <v/>
      </c>
      <c r="BL13" s="17" t="str">
        <f t="shared" si="28"/>
        <v/>
      </c>
    </row>
    <row r="14" spans="1:64" ht="24.95" customHeight="1" x14ac:dyDescent="0.15">
      <c r="A14" s="98"/>
      <c r="B14" s="34">
        <v>7</v>
      </c>
      <c r="C14" s="56" t="str">
        <f>IF(ISBLANK(V3),"",HLOOKUP(B14,$D$2:$AD$3,2,FALSE))</f>
        <v>追浜</v>
      </c>
      <c r="D14" s="57">
        <f>IF(X$8="","",X$8)</f>
        <v>1</v>
      </c>
      <c r="E14" s="58" t="str">
        <f t="shared" si="29"/>
        <v>●</v>
      </c>
      <c r="F14" s="59">
        <f>IF(V$8="","",V$8)</f>
        <v>5</v>
      </c>
      <c r="G14" s="57">
        <f>IF(X$9="","",X$9)</f>
        <v>2</v>
      </c>
      <c r="H14" s="58" t="str">
        <f t="shared" si="30"/>
        <v>○</v>
      </c>
      <c r="I14" s="59">
        <f>IF(V$9="","",V$9)</f>
        <v>1</v>
      </c>
      <c r="J14" s="57">
        <f>IF(X$10="","",X$10)</f>
        <v>1</v>
      </c>
      <c r="K14" s="58" t="str">
        <f t="shared" si="31"/>
        <v>●</v>
      </c>
      <c r="L14" s="59">
        <f>IF(V$10="","",V$10)</f>
        <v>4</v>
      </c>
      <c r="M14" s="57">
        <f>IF(X$11="","",X$11)</f>
        <v>0</v>
      </c>
      <c r="N14" s="58" t="str">
        <f>IF(M14="","",IF(M14&gt;O14,"○",IF(M14=O14,"△","●")))</f>
        <v>●</v>
      </c>
      <c r="O14" s="59">
        <f>IF(V$11="","",V$11)</f>
        <v>2</v>
      </c>
      <c r="P14" s="57">
        <f>IF(X$12="","",X$12)</f>
        <v>3</v>
      </c>
      <c r="Q14" s="58" t="str">
        <f>IF(P14="","",IF(P14&gt;R14,"○",IF(P14=R14,"△","●")))</f>
        <v>○</v>
      </c>
      <c r="R14" s="59">
        <f>IF(V$12="","",V$12)</f>
        <v>2</v>
      </c>
      <c r="S14" s="57">
        <f>IF(X$13="","",X$13)</f>
        <v>3</v>
      </c>
      <c r="T14" s="58" t="str">
        <f>IF(S14="","",IF(S14&gt;U14,"○",IF(S14=U14,"△","●")))</f>
        <v>○</v>
      </c>
      <c r="U14" s="59">
        <f>IF(V$13="","",V$13)</f>
        <v>2</v>
      </c>
      <c r="V14" s="150"/>
      <c r="W14" s="151"/>
      <c r="X14" s="152"/>
      <c r="Y14" s="134" t="str">
        <f t="shared" si="3"/>
        <v/>
      </c>
      <c r="Z14" s="131" t="str">
        <f t="shared" si="4"/>
        <v/>
      </c>
      <c r="AA14" s="131" t="str">
        <f t="shared" si="5"/>
        <v/>
      </c>
      <c r="AB14" s="131" t="str">
        <f t="shared" si="6"/>
        <v/>
      </c>
      <c r="AC14" s="131" t="str">
        <f t="shared" si="7"/>
        <v/>
      </c>
      <c r="AD14" s="135" t="str">
        <f t="shared" si="8"/>
        <v/>
      </c>
      <c r="AE14" s="60">
        <f t="shared" si="9"/>
        <v>6</v>
      </c>
      <c r="AF14" s="60">
        <f t="shared" si="10"/>
        <v>9</v>
      </c>
      <c r="AG14" s="61">
        <f t="shared" si="11"/>
        <v>3</v>
      </c>
      <c r="AH14" s="61">
        <f t="shared" si="12"/>
        <v>0</v>
      </c>
      <c r="AI14" s="61">
        <f t="shared" si="13"/>
        <v>3</v>
      </c>
      <c r="AJ14" s="61">
        <f t="shared" si="14"/>
        <v>0</v>
      </c>
      <c r="AK14" s="61">
        <f t="shared" si="15"/>
        <v>0</v>
      </c>
      <c r="AL14" s="61">
        <f t="shared" si="16"/>
        <v>10</v>
      </c>
      <c r="AM14" s="61">
        <f t="shared" si="17"/>
        <v>16</v>
      </c>
      <c r="AN14" s="61">
        <f t="shared" si="18"/>
        <v>-6</v>
      </c>
      <c r="AO14" s="62">
        <f t="shared" si="19"/>
        <v>4</v>
      </c>
      <c r="AP14" s="78">
        <v>7</v>
      </c>
      <c r="AQ14" s="79">
        <f t="shared" si="20"/>
        <v>89941000</v>
      </c>
      <c r="AR14" s="136">
        <v>1</v>
      </c>
      <c r="AS14" s="118" t="str">
        <f t="shared" si="21"/>
        <v>三春</v>
      </c>
      <c r="AT14" s="136"/>
      <c r="AU14" s="137" t="s">
        <v>36</v>
      </c>
      <c r="AV14" s="123"/>
      <c r="AW14" s="136">
        <v>8</v>
      </c>
      <c r="AX14" s="118">
        <f t="shared" si="22"/>
        <v>0</v>
      </c>
      <c r="AY14" s="84">
        <v>108</v>
      </c>
      <c r="AZ14" s="84" t="str">
        <f t="shared" si="23"/>
        <v/>
      </c>
      <c r="BA14" s="84" t="str">
        <f t="shared" si="24"/>
        <v/>
      </c>
      <c r="BC14" s="7">
        <v>2</v>
      </c>
      <c r="BD14" s="31" t="str">
        <f t="shared" si="25"/>
        <v>船越</v>
      </c>
      <c r="BE14" s="23"/>
      <c r="BF14" s="30" t="s">
        <v>36</v>
      </c>
      <c r="BG14" s="24"/>
      <c r="BH14" s="32">
        <v>7</v>
      </c>
      <c r="BI14" s="13" t="str">
        <f t="shared" si="26"/>
        <v>追浜</v>
      </c>
      <c r="BJ14" s="17">
        <v>207</v>
      </c>
      <c r="BK14" s="17" t="str">
        <f t="shared" si="27"/>
        <v/>
      </c>
      <c r="BL14" s="17" t="str">
        <f t="shared" si="28"/>
        <v/>
      </c>
    </row>
    <row r="15" spans="1:64" ht="24.95" customHeight="1" x14ac:dyDescent="0.15">
      <c r="A15" s="98"/>
      <c r="B15" s="83">
        <v>8</v>
      </c>
      <c r="C15" s="104" t="str">
        <f>IF(ISBLANK(Y3),"",HLOOKUP(B15,$D$2:$AD$3,2,FALSE))</f>
        <v/>
      </c>
      <c r="D15" s="105" t="str">
        <f>IF(AA$8="","",AA$8)</f>
        <v/>
      </c>
      <c r="E15" s="105" t="str">
        <f t="shared" si="29"/>
        <v/>
      </c>
      <c r="F15" s="105" t="str">
        <f>IF(Y$8="","",Y$8)</f>
        <v/>
      </c>
      <c r="G15" s="105" t="str">
        <f>IF(AA$9="","",AA$9)</f>
        <v/>
      </c>
      <c r="H15" s="105" t="str">
        <f t="shared" si="30"/>
        <v/>
      </c>
      <c r="I15" s="105" t="str">
        <f>IF(Y$9="","",Y$9)</f>
        <v/>
      </c>
      <c r="J15" s="105" t="str">
        <f>IF(AA$10="","",AA$10)</f>
        <v/>
      </c>
      <c r="K15" s="105" t="str">
        <f t="shared" si="31"/>
        <v/>
      </c>
      <c r="L15" s="105" t="str">
        <f>IF(Y$10="","",Y$10)</f>
        <v/>
      </c>
      <c r="M15" s="105" t="str">
        <f>IF(AA$11="","",AA$11)</f>
        <v/>
      </c>
      <c r="N15" s="105" t="str">
        <f>IF(M15="","",IF(M15&gt;O15,"○",IF(M15=O15,"△","●")))</f>
        <v/>
      </c>
      <c r="O15" s="105" t="str">
        <f>IF(Y$11="","",Y$11)</f>
        <v/>
      </c>
      <c r="P15" s="105" t="str">
        <f>IF(AA$12="","",AA$12)</f>
        <v/>
      </c>
      <c r="Q15" s="105" t="str">
        <f>IF(P15="","",IF(P15&gt;R15,"○",IF(P15=R15,"△","●")))</f>
        <v/>
      </c>
      <c r="R15" s="105" t="str">
        <f>IF(Y$12="","",Y$12)</f>
        <v/>
      </c>
      <c r="S15" s="105" t="str">
        <f>IF(AA$13="","",AA$13)</f>
        <v/>
      </c>
      <c r="T15" s="105" t="str">
        <f>IF(S15="","",IF(S15&gt;U15,"○",IF(S15=U15,"△","●")))</f>
        <v/>
      </c>
      <c r="U15" s="105" t="str">
        <f>IF(Y$13="","",Y$13)</f>
        <v/>
      </c>
      <c r="V15" s="106" t="str">
        <f>IF(AA$14="","",AA$14)</f>
        <v/>
      </c>
      <c r="W15" s="107" t="str">
        <f>IF(V15="","",IF(V15&gt;X15,"○",IF(V15=X15,"△","●")))</f>
        <v/>
      </c>
      <c r="X15" s="107" t="str">
        <f>IF(Y$14="","",Y$14)</f>
        <v/>
      </c>
      <c r="Y15" s="176"/>
      <c r="Z15" s="177"/>
      <c r="AA15" s="177"/>
      <c r="AB15" s="131" t="str">
        <f t="shared" si="6"/>
        <v/>
      </c>
      <c r="AC15" s="131" t="str">
        <f t="shared" si="7"/>
        <v/>
      </c>
      <c r="AD15" s="131" t="str">
        <f t="shared" si="8"/>
        <v/>
      </c>
      <c r="AE15" s="108">
        <f t="shared" si="9"/>
        <v>0</v>
      </c>
      <c r="AF15" s="108">
        <f t="shared" si="10"/>
        <v>0</v>
      </c>
      <c r="AG15" s="109">
        <f t="shared" si="11"/>
        <v>0</v>
      </c>
      <c r="AH15" s="109">
        <f t="shared" si="12"/>
        <v>0</v>
      </c>
      <c r="AI15" s="109">
        <f t="shared" si="13"/>
        <v>0</v>
      </c>
      <c r="AJ15" s="109">
        <f t="shared" si="14"/>
        <v>0</v>
      </c>
      <c r="AK15" s="109">
        <f t="shared" si="15"/>
        <v>0</v>
      </c>
      <c r="AL15" s="109">
        <f t="shared" si="16"/>
        <v>0</v>
      </c>
      <c r="AM15" s="109">
        <f t="shared" si="17"/>
        <v>0</v>
      </c>
      <c r="AN15" s="109">
        <f t="shared" si="18"/>
        <v>0</v>
      </c>
      <c r="AO15" s="110" t="e">
        <f t="shared" si="19"/>
        <v>#N/A</v>
      </c>
      <c r="AP15" s="78">
        <v>8</v>
      </c>
      <c r="AQ15" s="101"/>
      <c r="AR15" s="87"/>
      <c r="AS15" s="120" t="str">
        <f t="shared" si="21"/>
        <v/>
      </c>
      <c r="AT15" s="87"/>
      <c r="AU15" s="121" t="s">
        <v>36</v>
      </c>
      <c r="AV15" s="122"/>
      <c r="AW15" s="87"/>
      <c r="AX15" s="120" t="str">
        <f t="shared" si="22"/>
        <v/>
      </c>
      <c r="AY15" s="84">
        <v>109</v>
      </c>
      <c r="AZ15" s="84" t="str">
        <f t="shared" si="23"/>
        <v/>
      </c>
      <c r="BA15" s="84" t="str">
        <f t="shared" si="24"/>
        <v/>
      </c>
      <c r="BC15" s="7"/>
      <c r="BD15" s="31"/>
      <c r="BE15" s="23"/>
      <c r="BF15" s="30"/>
      <c r="BG15" s="24"/>
      <c r="BH15" s="32"/>
      <c r="BI15" s="13"/>
      <c r="BJ15" s="17"/>
      <c r="BK15" s="17"/>
      <c r="BL15" s="17"/>
    </row>
    <row r="16" spans="1:64" ht="24.95" customHeight="1" x14ac:dyDescent="0.15">
      <c r="A16" s="98"/>
      <c r="B16" s="84">
        <v>9</v>
      </c>
      <c r="C16" s="111" t="str">
        <f>IF(ISBLANK(AB3),"",HLOOKUP(B16,$D$2:$AD$3,2,FALSE))</f>
        <v/>
      </c>
      <c r="D16" s="112" t="str">
        <f>IF(AD$8="","",AD$8)</f>
        <v/>
      </c>
      <c r="E16" s="112" t="str">
        <f t="shared" si="29"/>
        <v/>
      </c>
      <c r="F16" s="112" t="str">
        <f>IF(AB$8="","",AB$8)</f>
        <v/>
      </c>
      <c r="G16" s="112" t="str">
        <f>IF(AD$9="","",AD$9)</f>
        <v/>
      </c>
      <c r="H16" s="112" t="str">
        <f t="shared" si="30"/>
        <v/>
      </c>
      <c r="I16" s="112" t="str">
        <f>IF(AB$9="","",AB$9)</f>
        <v/>
      </c>
      <c r="J16" s="112" t="str">
        <f>IF(AD$10="","",AD$10)</f>
        <v/>
      </c>
      <c r="K16" s="112" t="str">
        <f t="shared" si="31"/>
        <v/>
      </c>
      <c r="L16" s="112" t="str">
        <f>IF(AB$10="","",AB$10)</f>
        <v/>
      </c>
      <c r="M16" s="112" t="str">
        <f>IF(AD$11="","",AD$11)</f>
        <v/>
      </c>
      <c r="N16" s="112" t="str">
        <f>IF(M16="","",IF(M16&gt;O16,"○",IF(M16=O16,"△","●")))</f>
        <v/>
      </c>
      <c r="O16" s="112" t="str">
        <f>IF(AB$11="","",AB$11)</f>
        <v/>
      </c>
      <c r="P16" s="112" t="str">
        <f>IF(AD$12="","",AD$12)</f>
        <v/>
      </c>
      <c r="Q16" s="112" t="str">
        <f>IF(P16="","",IF(P16&gt;R16,"○",IF(P16=R16,"△","●")))</f>
        <v/>
      </c>
      <c r="R16" s="112" t="str">
        <f>IF(AB$12="","",AB$12)</f>
        <v/>
      </c>
      <c r="S16" s="112" t="str">
        <f>IF(AD$13="","",AD$13)</f>
        <v/>
      </c>
      <c r="T16" s="112" t="str">
        <f>IF(S16="","",IF(S16&gt;U16,"○",IF(S16=U16,"△","●")))</f>
        <v/>
      </c>
      <c r="U16" s="112" t="str">
        <f>IF(AB$13="","",AB$13)</f>
        <v/>
      </c>
      <c r="V16" s="114" t="str">
        <f>IF(AD$14="","",AD$14)</f>
        <v/>
      </c>
      <c r="W16" s="115" t="str">
        <f>IF(V16="","",IF(V16&gt;X16,"○",IF(V16=X16,"△","●")))</f>
        <v/>
      </c>
      <c r="X16" s="115" t="str">
        <f>IF(AB$14="","",AB$14)</f>
        <v/>
      </c>
      <c r="Y16" s="112" t="str">
        <f>IF(AD$15="","",AD$15)</f>
        <v/>
      </c>
      <c r="Z16" s="112" t="str">
        <f>IF(Y16="","",IF(Y16&gt;AA16,"○",IF(Y16=AA16,"△","●")))</f>
        <v/>
      </c>
      <c r="AA16" s="112" t="str">
        <f>IF(AB$15="","",AB$15)</f>
        <v/>
      </c>
      <c r="AB16" s="178"/>
      <c r="AC16" s="179"/>
      <c r="AD16" s="179"/>
      <c r="AE16" s="116"/>
      <c r="AF16" s="116"/>
      <c r="AG16" s="78"/>
      <c r="AH16" s="78"/>
      <c r="AI16" s="78"/>
      <c r="AJ16" s="78"/>
      <c r="AK16" s="78"/>
      <c r="AL16" s="78"/>
      <c r="AM16" s="78"/>
      <c r="AN16" s="78"/>
      <c r="AO16" s="117"/>
      <c r="AP16" s="78">
        <v>9</v>
      </c>
      <c r="AQ16" s="101"/>
      <c r="AR16" s="136">
        <v>2</v>
      </c>
      <c r="AS16" s="133" t="str">
        <f t="shared" si="21"/>
        <v>船越</v>
      </c>
      <c r="AT16" s="72">
        <v>0</v>
      </c>
      <c r="AU16" s="98" t="s">
        <v>36</v>
      </c>
      <c r="AV16" s="73">
        <v>8</v>
      </c>
      <c r="AW16" s="136">
        <v>3</v>
      </c>
      <c r="AX16" s="133" t="str">
        <f t="shared" si="22"/>
        <v>たかとり</v>
      </c>
      <c r="AY16" s="84">
        <v>203</v>
      </c>
      <c r="AZ16" s="84">
        <f t="shared" si="23"/>
        <v>0</v>
      </c>
      <c r="BA16" s="84">
        <f t="shared" si="24"/>
        <v>8</v>
      </c>
      <c r="BC16" s="7"/>
      <c r="BD16" s="31"/>
      <c r="BE16" s="23"/>
      <c r="BF16" s="30"/>
      <c r="BG16" s="24"/>
      <c r="BH16" s="32"/>
      <c r="BI16" s="13"/>
      <c r="BJ16" s="17"/>
      <c r="BK16" s="17"/>
      <c r="BL16" s="17"/>
    </row>
    <row r="17" spans="1:64" ht="24.95" customHeight="1" x14ac:dyDescent="0.15">
      <c r="A17" s="98"/>
      <c r="B17" s="63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64" t="s">
        <v>25</v>
      </c>
      <c r="T17" s="64"/>
      <c r="U17" s="64"/>
      <c r="V17" s="64"/>
      <c r="W17" s="64"/>
      <c r="X17" s="64"/>
      <c r="Y17" s="64"/>
      <c r="Z17" s="64"/>
      <c r="AA17" s="65"/>
      <c r="AB17" s="102"/>
      <c r="AC17" s="102"/>
      <c r="AD17" s="102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14"/>
      <c r="AQ17" s="101"/>
      <c r="AR17" s="136">
        <v>2</v>
      </c>
      <c r="AS17" s="133" t="str">
        <f t="shared" si="21"/>
        <v>船越</v>
      </c>
      <c r="AT17" s="72">
        <v>0</v>
      </c>
      <c r="AU17" s="98" t="s">
        <v>36</v>
      </c>
      <c r="AV17" s="73">
        <v>5</v>
      </c>
      <c r="AW17" s="136">
        <v>4</v>
      </c>
      <c r="AX17" s="133" t="str">
        <f t="shared" si="22"/>
        <v>夏島</v>
      </c>
      <c r="AY17" s="84">
        <v>204</v>
      </c>
      <c r="AZ17" s="84">
        <f t="shared" si="23"/>
        <v>0</v>
      </c>
      <c r="BA17" s="84">
        <f t="shared" si="24"/>
        <v>5</v>
      </c>
      <c r="BC17" s="7">
        <v>3</v>
      </c>
      <c r="BD17" s="31" t="str">
        <f t="shared" ref="BD17:BD29" si="32">HLOOKUP(BC17,$D$2:$AD$3,2,FALSE)</f>
        <v>たかとり</v>
      </c>
      <c r="BE17" s="23"/>
      <c r="BF17" s="30" t="s">
        <v>36</v>
      </c>
      <c r="BG17" s="24"/>
      <c r="BH17" s="32">
        <v>5</v>
      </c>
      <c r="BI17" s="13" t="str">
        <f t="shared" ref="BI17:BI29" si="33">HLOOKUP(BH17,$D$2:$AD$3,2,FALSE)</f>
        <v>ＦＣＳ･Ｓ</v>
      </c>
      <c r="BJ17" s="17">
        <v>305</v>
      </c>
      <c r="BK17" s="17" t="str">
        <f t="shared" ref="BK17:BK29" si="34">IF(BE17&lt;&gt;"",BE17,"")</f>
        <v/>
      </c>
      <c r="BL17" s="17" t="str">
        <f t="shared" ref="BL17:BL29" si="35">IF(BG17&lt;&gt;"",BG17,"")</f>
        <v/>
      </c>
    </row>
    <row r="18" spans="1:64" ht="24.95" customHeight="1" x14ac:dyDescent="0.15">
      <c r="A18" s="33"/>
      <c r="B18" s="34"/>
      <c r="C18" s="66"/>
      <c r="D18" s="66"/>
      <c r="E18" s="66"/>
      <c r="F18" s="6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66"/>
      <c r="X18" s="66"/>
      <c r="Y18" s="66"/>
      <c r="Z18" s="66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84"/>
      <c r="AR18" s="136">
        <v>2</v>
      </c>
      <c r="AS18" s="133" t="str">
        <f t="shared" si="21"/>
        <v>船越</v>
      </c>
      <c r="AT18" s="72">
        <v>1</v>
      </c>
      <c r="AU18" s="98" t="s">
        <v>36</v>
      </c>
      <c r="AV18" s="73">
        <v>0</v>
      </c>
      <c r="AW18" s="136">
        <v>5</v>
      </c>
      <c r="AX18" s="133" t="str">
        <f t="shared" si="22"/>
        <v>ＦＣＳ･Ｓ</v>
      </c>
      <c r="AY18" s="84">
        <v>205</v>
      </c>
      <c r="AZ18" s="84">
        <f t="shared" si="23"/>
        <v>1</v>
      </c>
      <c r="BA18" s="84">
        <f t="shared" si="24"/>
        <v>0</v>
      </c>
      <c r="BC18" s="7">
        <v>3</v>
      </c>
      <c r="BD18" s="31" t="str">
        <f t="shared" si="32"/>
        <v>たかとり</v>
      </c>
      <c r="BE18" s="23"/>
      <c r="BF18" s="30" t="s">
        <v>36</v>
      </c>
      <c r="BG18" s="24"/>
      <c r="BH18" s="32">
        <v>7</v>
      </c>
      <c r="BI18" s="13" t="str">
        <f t="shared" si="33"/>
        <v>追浜</v>
      </c>
      <c r="BJ18" s="17">
        <v>307</v>
      </c>
      <c r="BK18" s="17" t="str">
        <f t="shared" si="34"/>
        <v/>
      </c>
      <c r="BL18" s="17" t="str">
        <f t="shared" si="35"/>
        <v/>
      </c>
    </row>
    <row r="19" spans="1:64" ht="24.95" customHeight="1" x14ac:dyDescent="0.15">
      <c r="A19" s="33"/>
      <c r="B19" s="34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34"/>
      <c r="V19" s="34"/>
      <c r="W19" s="66"/>
      <c r="X19" s="66"/>
      <c r="Y19" s="66"/>
      <c r="Z19" s="66"/>
      <c r="AA19" s="34"/>
      <c r="AB19" s="34"/>
      <c r="AC19" s="34"/>
      <c r="AD19" s="34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34"/>
      <c r="AP19" s="34"/>
      <c r="AQ19" s="83"/>
      <c r="AR19" s="136">
        <v>2</v>
      </c>
      <c r="AS19" s="133" t="str">
        <f t="shared" si="21"/>
        <v>船越</v>
      </c>
      <c r="AT19" s="72">
        <v>2</v>
      </c>
      <c r="AU19" s="98" t="s">
        <v>36</v>
      </c>
      <c r="AV19" s="73">
        <v>1</v>
      </c>
      <c r="AW19" s="136">
        <v>6</v>
      </c>
      <c r="AX19" s="133" t="str">
        <f t="shared" si="22"/>
        <v>馬堀</v>
      </c>
      <c r="AY19" s="84">
        <v>206</v>
      </c>
      <c r="AZ19" s="84">
        <f t="shared" si="23"/>
        <v>2</v>
      </c>
      <c r="BA19" s="84">
        <f t="shared" si="24"/>
        <v>1</v>
      </c>
      <c r="BC19" s="7">
        <v>3</v>
      </c>
      <c r="BD19" s="31" t="str">
        <f t="shared" si="32"/>
        <v>たかとり</v>
      </c>
      <c r="BE19" s="23"/>
      <c r="BF19" s="30" t="s">
        <v>36</v>
      </c>
      <c r="BG19" s="24"/>
      <c r="BH19" s="32">
        <v>8</v>
      </c>
      <c r="BI19" s="13">
        <f t="shared" si="33"/>
        <v>0</v>
      </c>
      <c r="BJ19" s="17">
        <v>308</v>
      </c>
      <c r="BK19" s="17" t="str">
        <f t="shared" si="34"/>
        <v/>
      </c>
      <c r="BL19" s="17" t="str">
        <f t="shared" si="35"/>
        <v/>
      </c>
    </row>
    <row r="20" spans="1:64" ht="24.95" customHeight="1" x14ac:dyDescent="0.15">
      <c r="A20" s="33"/>
      <c r="B20" s="34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34"/>
      <c r="V20" s="34"/>
      <c r="W20" s="66"/>
      <c r="X20" s="66"/>
      <c r="Y20" s="66"/>
      <c r="Z20" s="66"/>
      <c r="AA20" s="34"/>
      <c r="AB20" s="34"/>
      <c r="AC20" s="34"/>
      <c r="AD20" s="34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34"/>
      <c r="AR20" s="136">
        <v>2</v>
      </c>
      <c r="AS20" s="133" t="str">
        <f t="shared" si="21"/>
        <v>船越</v>
      </c>
      <c r="AT20" s="72">
        <v>1</v>
      </c>
      <c r="AU20" s="98" t="s">
        <v>36</v>
      </c>
      <c r="AV20" s="73">
        <v>2</v>
      </c>
      <c r="AW20" s="136">
        <v>7</v>
      </c>
      <c r="AX20" s="133" t="str">
        <f t="shared" si="22"/>
        <v>追浜</v>
      </c>
      <c r="AY20" s="84">
        <v>207</v>
      </c>
      <c r="AZ20" s="84">
        <f t="shared" si="23"/>
        <v>1</v>
      </c>
      <c r="BA20" s="84">
        <f t="shared" si="24"/>
        <v>2</v>
      </c>
      <c r="BC20" s="8">
        <v>3</v>
      </c>
      <c r="BD20" s="18" t="str">
        <f t="shared" si="32"/>
        <v>たかとり</v>
      </c>
      <c r="BE20" s="25"/>
      <c r="BF20" s="16" t="s">
        <v>36</v>
      </c>
      <c r="BG20" s="26"/>
      <c r="BH20" s="9">
        <v>9</v>
      </c>
      <c r="BI20" s="14">
        <f t="shared" si="33"/>
        <v>0</v>
      </c>
      <c r="BJ20" s="17">
        <v>309</v>
      </c>
      <c r="BK20" s="17" t="str">
        <f t="shared" si="34"/>
        <v/>
      </c>
      <c r="BL20" s="17" t="str">
        <f t="shared" si="35"/>
        <v/>
      </c>
    </row>
    <row r="21" spans="1:64" ht="24.95" customHeight="1" x14ac:dyDescent="0.15">
      <c r="A21" s="33"/>
      <c r="B21" s="3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66"/>
      <c r="AN21" s="66"/>
      <c r="AO21" s="66"/>
      <c r="AP21" s="66"/>
      <c r="AQ21" s="34"/>
      <c r="AR21" s="136">
        <v>2</v>
      </c>
      <c r="AS21" s="118" t="str">
        <f t="shared" si="21"/>
        <v>船越</v>
      </c>
      <c r="AT21" s="136"/>
      <c r="AU21" s="137" t="s">
        <v>36</v>
      </c>
      <c r="AV21" s="123"/>
      <c r="AW21" s="136">
        <v>8</v>
      </c>
      <c r="AX21" s="118">
        <f t="shared" si="22"/>
        <v>0</v>
      </c>
      <c r="AY21" s="84">
        <v>208</v>
      </c>
      <c r="AZ21" s="84" t="str">
        <f t="shared" si="23"/>
        <v/>
      </c>
      <c r="BA21" s="84" t="str">
        <f t="shared" si="24"/>
        <v/>
      </c>
      <c r="BC21" s="7">
        <v>4</v>
      </c>
      <c r="BD21" s="31" t="str">
        <f t="shared" si="32"/>
        <v>夏島</v>
      </c>
      <c r="BE21" s="23"/>
      <c r="BF21" s="30" t="s">
        <v>36</v>
      </c>
      <c r="BG21" s="24"/>
      <c r="BH21" s="32">
        <v>5</v>
      </c>
      <c r="BI21" s="13" t="str">
        <f t="shared" si="33"/>
        <v>ＦＣＳ･Ｓ</v>
      </c>
      <c r="BJ21" s="17">
        <v>405</v>
      </c>
      <c r="BK21" s="17" t="str">
        <f t="shared" si="34"/>
        <v/>
      </c>
      <c r="BL21" s="17" t="str">
        <f t="shared" si="35"/>
        <v/>
      </c>
    </row>
    <row r="22" spans="1:64" ht="24.95" customHeight="1" x14ac:dyDescent="0.15">
      <c r="A22" s="33"/>
      <c r="B22" s="34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87"/>
      <c r="AS22" s="120" t="str">
        <f t="shared" si="21"/>
        <v/>
      </c>
      <c r="AT22" s="87"/>
      <c r="AU22" s="121" t="s">
        <v>36</v>
      </c>
      <c r="AV22" s="122"/>
      <c r="AW22" s="87"/>
      <c r="AX22" s="120" t="str">
        <f t="shared" si="22"/>
        <v/>
      </c>
      <c r="AY22" s="84">
        <v>209</v>
      </c>
      <c r="AZ22" s="84" t="str">
        <f t="shared" si="23"/>
        <v/>
      </c>
      <c r="BA22" s="84" t="str">
        <f t="shared" si="24"/>
        <v/>
      </c>
      <c r="BC22" s="7">
        <v>4</v>
      </c>
      <c r="BD22" s="31" t="str">
        <f t="shared" si="32"/>
        <v>夏島</v>
      </c>
      <c r="BE22" s="23"/>
      <c r="BF22" s="30" t="s">
        <v>36</v>
      </c>
      <c r="BG22" s="24"/>
      <c r="BH22" s="32">
        <v>8</v>
      </c>
      <c r="BI22" s="13">
        <f t="shared" si="33"/>
        <v>0</v>
      </c>
      <c r="BJ22" s="17">
        <v>408</v>
      </c>
      <c r="BK22" s="17" t="str">
        <f t="shared" si="34"/>
        <v/>
      </c>
      <c r="BL22" s="17" t="str">
        <f t="shared" si="35"/>
        <v/>
      </c>
    </row>
    <row r="23" spans="1:64" ht="24.95" customHeigh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88">
        <v>3</v>
      </c>
      <c r="AS23" s="92" t="str">
        <f t="shared" si="21"/>
        <v>たかとり</v>
      </c>
      <c r="AT23" s="74">
        <v>1</v>
      </c>
      <c r="AU23" s="67" t="s">
        <v>36</v>
      </c>
      <c r="AV23" s="75">
        <v>1</v>
      </c>
      <c r="AW23" s="88">
        <v>4</v>
      </c>
      <c r="AX23" s="92" t="str">
        <f t="shared" si="22"/>
        <v>夏島</v>
      </c>
      <c r="AY23" s="84">
        <v>304</v>
      </c>
      <c r="AZ23" s="84">
        <f t="shared" si="23"/>
        <v>1</v>
      </c>
      <c r="BA23" s="84">
        <f t="shared" si="24"/>
        <v>1</v>
      </c>
      <c r="BC23" s="8">
        <v>4</v>
      </c>
      <c r="BD23" s="18" t="str">
        <f t="shared" si="32"/>
        <v>夏島</v>
      </c>
      <c r="BE23" s="25"/>
      <c r="BF23" s="16" t="s">
        <v>36</v>
      </c>
      <c r="BG23" s="26"/>
      <c r="BH23" s="9">
        <v>9</v>
      </c>
      <c r="BI23" s="14">
        <f t="shared" si="33"/>
        <v>0</v>
      </c>
      <c r="BJ23" s="17">
        <v>409</v>
      </c>
      <c r="BK23" s="17" t="str">
        <f t="shared" si="34"/>
        <v/>
      </c>
      <c r="BL23" s="17" t="str">
        <f t="shared" si="35"/>
        <v/>
      </c>
    </row>
    <row r="24" spans="1:64" ht="24.95" customHeight="1" x14ac:dyDescent="0.1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136">
        <v>3</v>
      </c>
      <c r="AS24" s="133" t="str">
        <f t="shared" si="21"/>
        <v>たかとり</v>
      </c>
      <c r="AT24" s="72">
        <v>4</v>
      </c>
      <c r="AU24" s="98" t="s">
        <v>36</v>
      </c>
      <c r="AV24" s="73">
        <v>1</v>
      </c>
      <c r="AW24" s="136">
        <v>5</v>
      </c>
      <c r="AX24" s="133" t="str">
        <f t="shared" si="22"/>
        <v>ＦＣＳ･Ｓ</v>
      </c>
      <c r="AY24" s="84">
        <v>305</v>
      </c>
      <c r="AZ24" s="84">
        <f t="shared" si="23"/>
        <v>4</v>
      </c>
      <c r="BA24" s="84">
        <f t="shared" si="24"/>
        <v>1</v>
      </c>
      <c r="BC24" s="7">
        <v>5</v>
      </c>
      <c r="BD24" s="31" t="str">
        <f t="shared" si="32"/>
        <v>ＦＣＳ･Ｓ</v>
      </c>
      <c r="BE24" s="23"/>
      <c r="BF24" s="30" t="s">
        <v>36</v>
      </c>
      <c r="BG24" s="24"/>
      <c r="BH24" s="32">
        <v>6</v>
      </c>
      <c r="BI24" s="13" t="str">
        <f t="shared" si="33"/>
        <v>馬堀</v>
      </c>
      <c r="BJ24" s="17">
        <v>506</v>
      </c>
      <c r="BK24" s="17" t="str">
        <f t="shared" si="34"/>
        <v/>
      </c>
      <c r="BL24" s="17" t="str">
        <f t="shared" si="35"/>
        <v/>
      </c>
    </row>
    <row r="25" spans="1:64" ht="24.95" customHeight="1" x14ac:dyDescent="0.1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136">
        <v>3</v>
      </c>
      <c r="AS25" s="133" t="str">
        <f t="shared" si="21"/>
        <v>たかとり</v>
      </c>
      <c r="AT25" s="72">
        <v>4</v>
      </c>
      <c r="AU25" s="98" t="s">
        <v>36</v>
      </c>
      <c r="AV25" s="73">
        <v>1</v>
      </c>
      <c r="AW25" s="136">
        <v>6</v>
      </c>
      <c r="AX25" s="133" t="str">
        <f t="shared" si="22"/>
        <v>馬堀</v>
      </c>
      <c r="AY25" s="84">
        <v>306</v>
      </c>
      <c r="AZ25" s="84">
        <f t="shared" si="23"/>
        <v>4</v>
      </c>
      <c r="BA25" s="84">
        <f t="shared" si="24"/>
        <v>1</v>
      </c>
      <c r="BC25" s="7">
        <v>5</v>
      </c>
      <c r="BD25" s="31" t="str">
        <f t="shared" si="32"/>
        <v>ＦＣＳ･Ｓ</v>
      </c>
      <c r="BE25" s="23"/>
      <c r="BF25" s="30" t="s">
        <v>36</v>
      </c>
      <c r="BG25" s="24"/>
      <c r="BH25" s="32">
        <v>7</v>
      </c>
      <c r="BI25" s="13" t="str">
        <f t="shared" si="33"/>
        <v>追浜</v>
      </c>
      <c r="BJ25" s="17">
        <v>507</v>
      </c>
      <c r="BK25" s="17" t="str">
        <f t="shared" si="34"/>
        <v/>
      </c>
      <c r="BL25" s="17" t="str">
        <f t="shared" si="35"/>
        <v/>
      </c>
    </row>
    <row r="26" spans="1:64" ht="24.95" customHeight="1" x14ac:dyDescent="0.1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136">
        <v>3</v>
      </c>
      <c r="AS26" s="133" t="str">
        <f t="shared" si="21"/>
        <v>たかとり</v>
      </c>
      <c r="AT26" s="72">
        <v>4</v>
      </c>
      <c r="AU26" s="98" t="s">
        <v>36</v>
      </c>
      <c r="AV26" s="73">
        <v>1</v>
      </c>
      <c r="AW26" s="136">
        <v>7</v>
      </c>
      <c r="AX26" s="133" t="str">
        <f t="shared" si="22"/>
        <v>追浜</v>
      </c>
      <c r="AY26" s="84">
        <v>307</v>
      </c>
      <c r="AZ26" s="84">
        <f t="shared" si="23"/>
        <v>4</v>
      </c>
      <c r="BA26" s="84">
        <f t="shared" si="24"/>
        <v>1</v>
      </c>
      <c r="BC26" s="7">
        <v>6</v>
      </c>
      <c r="BD26" s="31" t="str">
        <f t="shared" si="32"/>
        <v>馬堀</v>
      </c>
      <c r="BE26" s="23"/>
      <c r="BF26" s="30" t="s">
        <v>36</v>
      </c>
      <c r="BG26" s="24"/>
      <c r="BH26" s="32">
        <v>7</v>
      </c>
      <c r="BI26" s="13" t="str">
        <f t="shared" si="33"/>
        <v>追浜</v>
      </c>
      <c r="BJ26" s="17">
        <v>607</v>
      </c>
      <c r="BK26" s="17" t="str">
        <f t="shared" si="34"/>
        <v/>
      </c>
      <c r="BL26" s="17" t="str">
        <f t="shared" si="35"/>
        <v/>
      </c>
    </row>
    <row r="27" spans="1:64" ht="24.95" customHeight="1" x14ac:dyDescent="0.1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136">
        <v>3</v>
      </c>
      <c r="AS27" s="118" t="str">
        <f t="shared" si="21"/>
        <v>たかとり</v>
      </c>
      <c r="AT27" s="136"/>
      <c r="AU27" s="137" t="s">
        <v>36</v>
      </c>
      <c r="AV27" s="123"/>
      <c r="AW27" s="136">
        <v>8</v>
      </c>
      <c r="AX27" s="118">
        <f t="shared" si="22"/>
        <v>0</v>
      </c>
      <c r="AY27" s="84">
        <v>308</v>
      </c>
      <c r="AZ27" s="84" t="str">
        <f t="shared" si="23"/>
        <v/>
      </c>
      <c r="BA27" s="84" t="str">
        <f t="shared" si="24"/>
        <v/>
      </c>
      <c r="BC27" s="7">
        <v>6</v>
      </c>
      <c r="BD27" s="31" t="str">
        <f t="shared" si="32"/>
        <v>馬堀</v>
      </c>
      <c r="BE27" s="23"/>
      <c r="BF27" s="30" t="s">
        <v>36</v>
      </c>
      <c r="BG27" s="24"/>
      <c r="BH27" s="32">
        <v>8</v>
      </c>
      <c r="BI27" s="13">
        <f t="shared" si="33"/>
        <v>0</v>
      </c>
      <c r="BJ27" s="17">
        <v>608</v>
      </c>
      <c r="BK27" s="17" t="str">
        <f t="shared" si="34"/>
        <v/>
      </c>
      <c r="BL27" s="17" t="str">
        <f t="shared" si="35"/>
        <v/>
      </c>
    </row>
    <row r="28" spans="1:64" ht="24.95" customHeight="1" x14ac:dyDescent="0.1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87"/>
      <c r="AS28" s="120" t="str">
        <f t="shared" si="21"/>
        <v/>
      </c>
      <c r="AT28" s="87"/>
      <c r="AU28" s="121" t="s">
        <v>36</v>
      </c>
      <c r="AV28" s="122"/>
      <c r="AW28" s="87"/>
      <c r="AX28" s="120" t="str">
        <f t="shared" si="22"/>
        <v/>
      </c>
      <c r="AY28" s="84">
        <v>309</v>
      </c>
      <c r="AZ28" s="84" t="str">
        <f t="shared" si="23"/>
        <v/>
      </c>
      <c r="BA28" s="84" t="str">
        <f t="shared" si="24"/>
        <v/>
      </c>
      <c r="BC28" s="8">
        <v>6</v>
      </c>
      <c r="BD28" s="18" t="str">
        <f t="shared" si="32"/>
        <v>馬堀</v>
      </c>
      <c r="BE28" s="25"/>
      <c r="BF28" s="16" t="s">
        <v>36</v>
      </c>
      <c r="BG28" s="26"/>
      <c r="BH28" s="9">
        <v>9</v>
      </c>
      <c r="BI28" s="14">
        <f t="shared" si="33"/>
        <v>0</v>
      </c>
      <c r="BJ28" s="17">
        <v>609</v>
      </c>
      <c r="BK28" s="17" t="str">
        <f t="shared" si="34"/>
        <v/>
      </c>
      <c r="BL28" s="17" t="str">
        <f t="shared" si="35"/>
        <v/>
      </c>
    </row>
    <row r="29" spans="1:64" ht="24.95" customHeight="1" thickBot="1" x14ac:dyDescent="0.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88">
        <v>4</v>
      </c>
      <c r="AS29" s="133" t="str">
        <f t="shared" si="21"/>
        <v>夏島</v>
      </c>
      <c r="AT29" s="72">
        <v>3</v>
      </c>
      <c r="AU29" s="98" t="s">
        <v>36</v>
      </c>
      <c r="AV29" s="73">
        <v>1</v>
      </c>
      <c r="AW29" s="136">
        <v>5</v>
      </c>
      <c r="AX29" s="133" t="str">
        <f t="shared" si="22"/>
        <v>ＦＣＳ･Ｓ</v>
      </c>
      <c r="AY29" s="84">
        <v>405</v>
      </c>
      <c r="AZ29" s="84">
        <f t="shared" si="23"/>
        <v>3</v>
      </c>
      <c r="BA29" s="84">
        <f t="shared" si="24"/>
        <v>1</v>
      </c>
      <c r="BC29" s="10">
        <v>8</v>
      </c>
      <c r="BD29" s="19">
        <f t="shared" si="32"/>
        <v>0</v>
      </c>
      <c r="BE29" s="27"/>
      <c r="BF29" s="28" t="s">
        <v>36</v>
      </c>
      <c r="BG29" s="29"/>
      <c r="BH29" s="11">
        <v>9</v>
      </c>
      <c r="BI29" s="15">
        <f t="shared" si="33"/>
        <v>0</v>
      </c>
      <c r="BJ29" s="17">
        <v>809</v>
      </c>
      <c r="BK29" s="17" t="str">
        <f t="shared" si="34"/>
        <v/>
      </c>
      <c r="BL29" s="17" t="str">
        <f t="shared" si="35"/>
        <v/>
      </c>
    </row>
    <row r="30" spans="1:64" ht="27.95" customHeight="1" thickTop="1" x14ac:dyDescent="0.1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136">
        <v>4</v>
      </c>
      <c r="AS30" s="68" t="str">
        <f t="shared" si="21"/>
        <v>夏島</v>
      </c>
      <c r="AT30" s="72"/>
      <c r="AU30" s="98" t="s">
        <v>36</v>
      </c>
      <c r="AV30" s="73"/>
      <c r="AW30" s="136">
        <v>6</v>
      </c>
      <c r="AX30" s="68" t="str">
        <f t="shared" si="22"/>
        <v>馬堀</v>
      </c>
      <c r="AY30" s="84">
        <v>406</v>
      </c>
      <c r="AZ30" s="84" t="str">
        <f t="shared" si="23"/>
        <v/>
      </c>
      <c r="BA30" s="84" t="str">
        <f t="shared" si="24"/>
        <v/>
      </c>
    </row>
    <row r="31" spans="1:64" ht="27.95" customHeight="1" x14ac:dyDescent="0.1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36">
        <v>4</v>
      </c>
      <c r="AS31" s="68" t="str">
        <f t="shared" si="21"/>
        <v>夏島</v>
      </c>
      <c r="AT31" s="72">
        <v>2</v>
      </c>
      <c r="AU31" s="98" t="s">
        <v>36</v>
      </c>
      <c r="AV31" s="73">
        <v>0</v>
      </c>
      <c r="AW31" s="136">
        <v>7</v>
      </c>
      <c r="AX31" s="68" t="str">
        <f t="shared" si="22"/>
        <v>追浜</v>
      </c>
      <c r="AY31" s="84">
        <v>407</v>
      </c>
      <c r="AZ31" s="84">
        <f t="shared" si="23"/>
        <v>2</v>
      </c>
      <c r="BA31" s="84">
        <f t="shared" si="24"/>
        <v>0</v>
      </c>
    </row>
    <row r="32" spans="1:64" ht="27.95" customHeight="1" x14ac:dyDescent="0.1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136">
        <v>4</v>
      </c>
      <c r="AS32" s="124" t="str">
        <f t="shared" si="21"/>
        <v>夏島</v>
      </c>
      <c r="AT32" s="136"/>
      <c r="AU32" s="137" t="s">
        <v>36</v>
      </c>
      <c r="AV32" s="123"/>
      <c r="AW32" s="136">
        <v>8</v>
      </c>
      <c r="AX32" s="124">
        <f t="shared" si="22"/>
        <v>0</v>
      </c>
      <c r="AY32" s="84">
        <v>408</v>
      </c>
      <c r="AZ32" s="84" t="str">
        <f t="shared" si="23"/>
        <v/>
      </c>
      <c r="BA32" s="84" t="str">
        <f t="shared" si="24"/>
        <v/>
      </c>
    </row>
    <row r="33" spans="1:53" ht="27.95" customHeight="1" x14ac:dyDescent="0.1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87"/>
      <c r="AS33" s="125" t="str">
        <f t="shared" si="21"/>
        <v/>
      </c>
      <c r="AT33" s="87"/>
      <c r="AU33" s="121" t="s">
        <v>36</v>
      </c>
      <c r="AV33" s="122"/>
      <c r="AW33" s="87"/>
      <c r="AX33" s="125" t="str">
        <f t="shared" si="22"/>
        <v/>
      </c>
      <c r="AY33" s="84">
        <v>409</v>
      </c>
      <c r="AZ33" s="84" t="str">
        <f t="shared" si="23"/>
        <v/>
      </c>
      <c r="BA33" s="84" t="str">
        <f t="shared" si="24"/>
        <v/>
      </c>
    </row>
    <row r="34" spans="1:53" ht="27.95" customHeight="1" x14ac:dyDescent="0.1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136">
        <v>5</v>
      </c>
      <c r="AS34" s="68" t="str">
        <f t="shared" si="21"/>
        <v>ＦＣＳ･Ｓ</v>
      </c>
      <c r="AT34" s="72">
        <v>0</v>
      </c>
      <c r="AU34" s="98" t="s">
        <v>36</v>
      </c>
      <c r="AV34" s="73">
        <v>5</v>
      </c>
      <c r="AW34" s="136">
        <v>6</v>
      </c>
      <c r="AX34" s="94" t="str">
        <f t="shared" si="22"/>
        <v>馬堀</v>
      </c>
      <c r="AY34" s="84">
        <v>506</v>
      </c>
      <c r="AZ34" s="84">
        <f t="shared" si="23"/>
        <v>0</v>
      </c>
      <c r="BA34" s="84">
        <f t="shared" si="24"/>
        <v>5</v>
      </c>
    </row>
    <row r="35" spans="1:53" ht="27.95" customHeight="1" x14ac:dyDescent="0.1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136">
        <v>5</v>
      </c>
      <c r="AS35" s="68" t="str">
        <f t="shared" si="21"/>
        <v>ＦＣＳ･Ｓ</v>
      </c>
      <c r="AT35" s="72">
        <v>2</v>
      </c>
      <c r="AU35" s="98" t="s">
        <v>36</v>
      </c>
      <c r="AV35" s="73">
        <v>3</v>
      </c>
      <c r="AW35" s="136">
        <v>7</v>
      </c>
      <c r="AX35" s="68" t="str">
        <f t="shared" si="22"/>
        <v>追浜</v>
      </c>
      <c r="AY35" s="84">
        <v>507</v>
      </c>
      <c r="AZ35" s="84">
        <f t="shared" si="23"/>
        <v>2</v>
      </c>
      <c r="BA35" s="84">
        <f t="shared" si="24"/>
        <v>3</v>
      </c>
    </row>
    <row r="36" spans="1:53" ht="27.95" customHeight="1" x14ac:dyDescent="0.1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136">
        <v>5</v>
      </c>
      <c r="AS36" s="124" t="str">
        <f t="shared" si="21"/>
        <v>ＦＣＳ･Ｓ</v>
      </c>
      <c r="AT36" s="136"/>
      <c r="AU36" s="137" t="s">
        <v>36</v>
      </c>
      <c r="AV36" s="123"/>
      <c r="AW36" s="136">
        <v>8</v>
      </c>
      <c r="AX36" s="124">
        <f t="shared" si="22"/>
        <v>0</v>
      </c>
      <c r="AY36" s="84">
        <v>508</v>
      </c>
      <c r="AZ36" s="84" t="str">
        <f t="shared" si="23"/>
        <v/>
      </c>
      <c r="BA36" s="84" t="str">
        <f t="shared" si="24"/>
        <v/>
      </c>
    </row>
    <row r="37" spans="1:53" ht="27.95" customHeight="1" x14ac:dyDescent="0.1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87"/>
      <c r="AS37" s="125" t="str">
        <f t="shared" si="21"/>
        <v/>
      </c>
      <c r="AT37" s="87"/>
      <c r="AU37" s="121" t="s">
        <v>36</v>
      </c>
      <c r="AV37" s="122"/>
      <c r="AW37" s="87"/>
      <c r="AX37" s="125" t="str">
        <f t="shared" si="22"/>
        <v/>
      </c>
      <c r="AY37" s="84">
        <v>509</v>
      </c>
      <c r="AZ37" s="84" t="str">
        <f t="shared" si="23"/>
        <v/>
      </c>
      <c r="BA37" s="84" t="str">
        <f t="shared" si="24"/>
        <v/>
      </c>
    </row>
    <row r="38" spans="1:53" ht="27.95" customHeight="1" x14ac:dyDescent="0.1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136">
        <v>6</v>
      </c>
      <c r="AS38" s="68" t="str">
        <f t="shared" si="21"/>
        <v>馬堀</v>
      </c>
      <c r="AT38" s="72">
        <v>2</v>
      </c>
      <c r="AU38" s="98" t="s">
        <v>36</v>
      </c>
      <c r="AV38" s="73">
        <v>3</v>
      </c>
      <c r="AW38" s="136">
        <v>7</v>
      </c>
      <c r="AX38" s="68" t="str">
        <f t="shared" si="22"/>
        <v>追浜</v>
      </c>
      <c r="AY38" s="84">
        <v>607</v>
      </c>
      <c r="AZ38" s="84">
        <f t="shared" si="23"/>
        <v>2</v>
      </c>
      <c r="BA38" s="84">
        <f t="shared" si="24"/>
        <v>3</v>
      </c>
    </row>
    <row r="39" spans="1:53" ht="27.95" customHeight="1" x14ac:dyDescent="0.1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136">
        <v>6</v>
      </c>
      <c r="AS39" s="124" t="str">
        <f t="shared" si="21"/>
        <v>馬堀</v>
      </c>
      <c r="AT39" s="136"/>
      <c r="AU39" s="137" t="s">
        <v>36</v>
      </c>
      <c r="AV39" s="123"/>
      <c r="AW39" s="136">
        <v>8</v>
      </c>
      <c r="AX39" s="124">
        <f t="shared" si="22"/>
        <v>0</v>
      </c>
      <c r="AY39" s="84">
        <v>608</v>
      </c>
      <c r="AZ39" s="84" t="str">
        <f t="shared" si="23"/>
        <v/>
      </c>
      <c r="BA39" s="84" t="str">
        <f t="shared" si="24"/>
        <v/>
      </c>
    </row>
    <row r="40" spans="1:53" ht="27.95" customHeight="1" x14ac:dyDescent="0.1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87"/>
      <c r="AS40" s="125" t="str">
        <f t="shared" si="21"/>
        <v/>
      </c>
      <c r="AT40" s="87"/>
      <c r="AU40" s="121" t="s">
        <v>36</v>
      </c>
      <c r="AV40" s="122"/>
      <c r="AW40" s="87"/>
      <c r="AX40" s="125" t="str">
        <f t="shared" si="22"/>
        <v/>
      </c>
      <c r="AY40" s="84">
        <v>609</v>
      </c>
      <c r="AZ40" s="84" t="str">
        <f t="shared" si="23"/>
        <v/>
      </c>
      <c r="BA40" s="84" t="str">
        <f t="shared" si="24"/>
        <v/>
      </c>
    </row>
    <row r="41" spans="1:53" ht="27.95" customHeight="1" x14ac:dyDescent="0.1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136">
        <v>7</v>
      </c>
      <c r="AS41" s="124" t="str">
        <f t="shared" si="21"/>
        <v>追浜</v>
      </c>
      <c r="AT41" s="136"/>
      <c r="AU41" s="137" t="s">
        <v>36</v>
      </c>
      <c r="AV41" s="123"/>
      <c r="AW41" s="136">
        <v>8</v>
      </c>
      <c r="AX41" s="124">
        <f t="shared" si="22"/>
        <v>0</v>
      </c>
      <c r="AY41" s="84">
        <v>708</v>
      </c>
      <c r="AZ41" s="84" t="str">
        <f t="shared" si="23"/>
        <v/>
      </c>
      <c r="BA41" s="84" t="str">
        <f t="shared" si="24"/>
        <v/>
      </c>
    </row>
    <row r="42" spans="1:53" ht="27.95" customHeight="1" x14ac:dyDescent="0.1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87"/>
      <c r="AS42" s="125" t="str">
        <f t="shared" si="21"/>
        <v/>
      </c>
      <c r="AT42" s="87"/>
      <c r="AU42" s="121" t="s">
        <v>36</v>
      </c>
      <c r="AV42" s="122"/>
      <c r="AW42" s="87"/>
      <c r="AX42" s="125" t="str">
        <f t="shared" si="22"/>
        <v/>
      </c>
      <c r="AY42" s="84">
        <v>709</v>
      </c>
      <c r="AZ42" s="84" t="str">
        <f t="shared" si="23"/>
        <v/>
      </c>
      <c r="BA42" s="84" t="str">
        <f t="shared" si="24"/>
        <v/>
      </c>
    </row>
    <row r="43" spans="1:53" ht="27.95" customHeight="1" x14ac:dyDescent="0.1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93"/>
      <c r="AS43" s="126" t="str">
        <f t="shared" si="21"/>
        <v/>
      </c>
      <c r="AT43" s="95"/>
      <c r="AU43" s="127" t="s">
        <v>36</v>
      </c>
      <c r="AV43" s="128"/>
      <c r="AW43" s="95"/>
      <c r="AX43" s="126" t="str">
        <f t="shared" si="22"/>
        <v/>
      </c>
      <c r="AY43" s="84">
        <v>809</v>
      </c>
      <c r="AZ43" s="84" t="str">
        <f t="shared" si="23"/>
        <v/>
      </c>
      <c r="BA43" s="84" t="str">
        <f t="shared" si="24"/>
        <v/>
      </c>
    </row>
  </sheetData>
  <sheetProtection password="CF1F" sheet="1" objects="1" scenarios="1"/>
  <mergeCells count="62">
    <mergeCell ref="Y15:AA15"/>
    <mergeCell ref="AB16:AD16"/>
    <mergeCell ref="AB2:AD2"/>
    <mergeCell ref="AB7:AD7"/>
    <mergeCell ref="AB4:AD4"/>
    <mergeCell ref="Y4:AA4"/>
    <mergeCell ref="BC6:BI6"/>
    <mergeCell ref="BE7:BG7"/>
    <mergeCell ref="AE6:AL6"/>
    <mergeCell ref="AN6:AO6"/>
    <mergeCell ref="BJ7:BL7"/>
    <mergeCell ref="AT7:AV7"/>
    <mergeCell ref="AR6:AX6"/>
    <mergeCell ref="V5:X5"/>
    <mergeCell ref="Y5:AA5"/>
    <mergeCell ref="AB5:AD5"/>
    <mergeCell ref="Y2:AA2"/>
    <mergeCell ref="Y3:AA3"/>
    <mergeCell ref="AB3:AD3"/>
    <mergeCell ref="V4:X4"/>
    <mergeCell ref="V2:X2"/>
    <mergeCell ref="V3:X3"/>
    <mergeCell ref="S2:U2"/>
    <mergeCell ref="D2:F2"/>
    <mergeCell ref="G2:I2"/>
    <mergeCell ref="J2:L2"/>
    <mergeCell ref="M2:O2"/>
    <mergeCell ref="P2:R2"/>
    <mergeCell ref="S3:U3"/>
    <mergeCell ref="D3:F3"/>
    <mergeCell ref="G3:I3"/>
    <mergeCell ref="J3:L3"/>
    <mergeCell ref="M3:O3"/>
    <mergeCell ref="P3:R3"/>
    <mergeCell ref="V14:X14"/>
    <mergeCell ref="AY7:BA7"/>
    <mergeCell ref="Y7:AA7"/>
    <mergeCell ref="V7:X7"/>
    <mergeCell ref="M11:O11"/>
    <mergeCell ref="M7:O7"/>
    <mergeCell ref="P7:R7"/>
    <mergeCell ref="S7:U7"/>
    <mergeCell ref="AR7:AS7"/>
    <mergeCell ref="AW7:AX7"/>
    <mergeCell ref="S13:U13"/>
    <mergeCell ref="A4:A5"/>
    <mergeCell ref="D4:F4"/>
    <mergeCell ref="G4:I4"/>
    <mergeCell ref="J4:L4"/>
    <mergeCell ref="B6:B7"/>
    <mergeCell ref="S4:U4"/>
    <mergeCell ref="S5:U5"/>
    <mergeCell ref="D7:F7"/>
    <mergeCell ref="G7:I7"/>
    <mergeCell ref="J7:L7"/>
    <mergeCell ref="C5:I5"/>
    <mergeCell ref="D8:F8"/>
    <mergeCell ref="G9:I9"/>
    <mergeCell ref="J10:L10"/>
    <mergeCell ref="P12:R12"/>
    <mergeCell ref="M4:O4"/>
    <mergeCell ref="P4:R4"/>
  </mergeCells>
  <phoneticPr fontId="2"/>
  <pageMargins left="3.937007874015748E-2" right="3.937007874015748E-2" top="0.35433070866141736" bottom="0.15748031496062992" header="0.11811023622047245" footer="0.11811023622047245"/>
  <pageSetup paperSize="9" orientation="landscape" horizontalDpi="4294967293" r:id="rId1"/>
  <headerFooter>
    <oddHeader>&amp;C&amp;"HGP創英角ｺﾞｼｯｸUB,ｳﾙﾄﾗﾎﾞｰﾙﾄﾞ"&amp;20&amp;A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showGridLines="0" zoomScale="93" zoomScaleNormal="93" zoomScaleSheetLayoutView="85" workbookViewId="0">
      <selection activeCell="AV19" sqref="AV19"/>
    </sheetView>
  </sheetViews>
  <sheetFormatPr defaultRowHeight="27.95" customHeight="1" x14ac:dyDescent="0.15"/>
  <cols>
    <col min="1" max="1" width="5.5" style="2" bestFit="1" customWidth="1"/>
    <col min="2" max="2" width="2.5" style="1" bestFit="1" customWidth="1"/>
    <col min="3" max="3" width="10.625" style="1" customWidth="1"/>
    <col min="4" max="30" width="3.625" style="1" customWidth="1"/>
    <col min="31" max="41" width="6" style="1" customWidth="1"/>
    <col min="42" max="42" width="2.5" style="1" customWidth="1"/>
    <col min="43" max="43" width="6.375" style="1" customWidth="1"/>
    <col min="44" max="44" width="1.625" style="2" customWidth="1"/>
    <col min="45" max="45" width="15.625" style="3" customWidth="1"/>
    <col min="46" max="46" width="3.75" style="2" customWidth="1"/>
    <col min="47" max="47" width="2.75" style="2" customWidth="1"/>
    <col min="48" max="48" width="3.75" style="2" customWidth="1"/>
    <col min="49" max="49" width="1.625" style="2" customWidth="1"/>
    <col min="50" max="50" width="15.625" style="3" customWidth="1"/>
    <col min="51" max="51" width="3.875" style="1" customWidth="1"/>
    <col min="52" max="52" width="3.5" style="1" customWidth="1"/>
    <col min="53" max="53" width="3.75" style="1" customWidth="1"/>
    <col min="54" max="54" width="5.625" style="1" customWidth="1"/>
    <col min="55" max="55" width="3.125" style="1" hidden="1" customWidth="1"/>
    <col min="56" max="56" width="15.625" style="1" hidden="1" customWidth="1"/>
    <col min="57" max="57" width="4.125" style="1" hidden="1" customWidth="1"/>
    <col min="58" max="58" width="2.5" style="1" hidden="1" customWidth="1"/>
    <col min="59" max="59" width="4.125" style="1" hidden="1" customWidth="1"/>
    <col min="60" max="60" width="3.125" style="1" hidden="1" customWidth="1"/>
    <col min="61" max="61" width="15.625" style="1" hidden="1" customWidth="1"/>
    <col min="62" max="62" width="4.5" style="1" hidden="1" customWidth="1"/>
    <col min="63" max="64" width="5.625" style="1" hidden="1" customWidth="1"/>
    <col min="65" max="16384" width="9" style="1"/>
  </cols>
  <sheetData>
    <row r="1" spans="1:64" ht="14.25" customHeight="1" x14ac:dyDescent="0.15">
      <c r="A1" s="33"/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3"/>
      <c r="AS1" s="36"/>
      <c r="AT1" s="33"/>
      <c r="AU1" s="33"/>
      <c r="AV1" s="33"/>
      <c r="AW1" s="33"/>
      <c r="AX1" s="36"/>
      <c r="AY1" s="34"/>
      <c r="AZ1" s="34"/>
      <c r="BA1" s="34"/>
    </row>
    <row r="2" spans="1:64" ht="14.25" customHeight="1" x14ac:dyDescent="0.15">
      <c r="A2" s="33"/>
      <c r="B2" s="34"/>
      <c r="C2" s="34"/>
      <c r="D2" s="159">
        <v>1</v>
      </c>
      <c r="E2" s="159"/>
      <c r="F2" s="159"/>
      <c r="G2" s="159">
        <v>2</v>
      </c>
      <c r="H2" s="159"/>
      <c r="I2" s="159"/>
      <c r="J2" s="159">
        <v>3</v>
      </c>
      <c r="K2" s="159"/>
      <c r="L2" s="159"/>
      <c r="M2" s="159">
        <v>4</v>
      </c>
      <c r="N2" s="159"/>
      <c r="O2" s="159"/>
      <c r="P2" s="159">
        <v>5</v>
      </c>
      <c r="Q2" s="159"/>
      <c r="R2" s="159"/>
      <c r="S2" s="159">
        <v>6</v>
      </c>
      <c r="T2" s="159"/>
      <c r="U2" s="159"/>
      <c r="V2" s="160">
        <v>7</v>
      </c>
      <c r="W2" s="161"/>
      <c r="X2" s="161"/>
      <c r="Y2" s="161">
        <v>8</v>
      </c>
      <c r="Z2" s="161"/>
      <c r="AA2" s="161"/>
      <c r="AB2" s="161">
        <v>9</v>
      </c>
      <c r="AC2" s="161"/>
      <c r="AD2" s="161"/>
      <c r="AE2" s="98"/>
      <c r="AF2" s="98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3"/>
      <c r="AS2" s="36"/>
      <c r="AT2" s="33"/>
      <c r="AU2" s="33"/>
      <c r="AV2" s="33"/>
      <c r="AW2" s="33"/>
      <c r="AX2" s="36"/>
      <c r="AY2" s="34"/>
      <c r="AZ2" s="34"/>
      <c r="BA2" s="34"/>
    </row>
    <row r="3" spans="1:64" s="3" customFormat="1" ht="30" customHeight="1" x14ac:dyDescent="0.15">
      <c r="A3" s="36"/>
      <c r="B3" s="36"/>
      <c r="C3" s="47"/>
      <c r="D3" s="158" t="s">
        <v>23</v>
      </c>
      <c r="E3" s="158"/>
      <c r="F3" s="158"/>
      <c r="G3" s="158" t="s">
        <v>64</v>
      </c>
      <c r="H3" s="158"/>
      <c r="I3" s="158"/>
      <c r="J3" s="158" t="s">
        <v>63</v>
      </c>
      <c r="K3" s="158"/>
      <c r="L3" s="158"/>
      <c r="M3" s="158" t="s">
        <v>62</v>
      </c>
      <c r="N3" s="158"/>
      <c r="O3" s="158"/>
      <c r="P3" s="158" t="s">
        <v>61</v>
      </c>
      <c r="Q3" s="158"/>
      <c r="R3" s="158"/>
      <c r="S3" s="158" t="s">
        <v>60</v>
      </c>
      <c r="T3" s="158"/>
      <c r="U3" s="158"/>
      <c r="V3" s="162"/>
      <c r="W3" s="163"/>
      <c r="X3" s="163"/>
      <c r="Y3" s="163"/>
      <c r="Z3" s="163"/>
      <c r="AA3" s="163"/>
      <c r="AB3" s="163"/>
      <c r="AC3" s="163"/>
      <c r="AD3" s="163"/>
      <c r="AE3" s="38"/>
      <c r="AF3" s="39"/>
      <c r="AG3" s="39"/>
      <c r="AH3" s="39"/>
      <c r="AI3" s="40"/>
      <c r="AJ3" s="9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64" s="3" customFormat="1" ht="20.100000000000001" customHeight="1" x14ac:dyDescent="0.15">
      <c r="A4" s="142"/>
      <c r="B4" s="36"/>
      <c r="C4" s="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97"/>
      <c r="AF4" s="97"/>
      <c r="AG4" s="36"/>
      <c r="AH4" s="36"/>
      <c r="AI4" s="36"/>
      <c r="AJ4" s="36"/>
      <c r="AK4" s="36"/>
      <c r="AL4" s="36"/>
      <c r="AM4" s="36"/>
      <c r="AN4" s="44"/>
      <c r="AO4" s="45"/>
      <c r="AP4" s="36"/>
      <c r="AQ4" s="36"/>
      <c r="AR4" s="46"/>
      <c r="AS4" s="47"/>
      <c r="AT4" s="47"/>
      <c r="AU4" s="47"/>
      <c r="AV4" s="47"/>
      <c r="AW4" s="47"/>
      <c r="AX4" s="47"/>
      <c r="AY4" s="47"/>
      <c r="AZ4" s="47"/>
      <c r="BA4" s="36"/>
    </row>
    <row r="5" spans="1:64" s="3" customFormat="1" ht="20.100000000000001" customHeight="1" x14ac:dyDescent="0.15">
      <c r="A5" s="142"/>
      <c r="B5" s="36"/>
      <c r="C5" s="149" t="s">
        <v>26</v>
      </c>
      <c r="D5" s="149"/>
      <c r="E5" s="149"/>
      <c r="F5" s="149"/>
      <c r="G5" s="149"/>
      <c r="H5" s="149"/>
      <c r="I5" s="149"/>
      <c r="J5" s="80"/>
      <c r="K5" s="80"/>
      <c r="L5" s="80"/>
      <c r="M5" s="80"/>
      <c r="N5" s="80"/>
      <c r="O5" s="80"/>
      <c r="P5" s="80"/>
      <c r="Q5" s="80"/>
      <c r="R5" s="80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81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36"/>
      <c r="AQ5" s="36"/>
      <c r="AR5" s="46"/>
      <c r="AS5" s="47"/>
      <c r="AT5" s="47"/>
      <c r="AU5" s="47"/>
      <c r="AV5" s="47"/>
      <c r="AW5" s="47"/>
      <c r="AX5" s="47"/>
      <c r="AY5" s="47"/>
      <c r="AZ5" s="47"/>
      <c r="BA5" s="36"/>
    </row>
    <row r="6" spans="1:64" s="3" customFormat="1" ht="20.100000000000001" customHeight="1" x14ac:dyDescent="0.15">
      <c r="A6" s="48"/>
      <c r="B6" s="144"/>
      <c r="C6" s="49"/>
      <c r="D6" s="97">
        <v>1</v>
      </c>
      <c r="E6" s="97"/>
      <c r="F6" s="97"/>
      <c r="G6" s="97">
        <v>2</v>
      </c>
      <c r="H6" s="97"/>
      <c r="I6" s="97"/>
      <c r="J6" s="97">
        <v>3</v>
      </c>
      <c r="K6" s="97"/>
      <c r="L6" s="97"/>
      <c r="M6" s="97">
        <v>4</v>
      </c>
      <c r="N6" s="97"/>
      <c r="O6" s="97"/>
      <c r="P6" s="97">
        <v>5</v>
      </c>
      <c r="Q6" s="97"/>
      <c r="R6" s="97"/>
      <c r="S6" s="97">
        <v>6</v>
      </c>
      <c r="T6" s="97"/>
      <c r="U6" s="97"/>
      <c r="V6" s="85">
        <v>7</v>
      </c>
      <c r="W6" s="97"/>
      <c r="X6" s="97"/>
      <c r="Y6" s="85">
        <v>8</v>
      </c>
      <c r="Z6" s="85"/>
      <c r="AA6" s="85"/>
      <c r="AB6" s="85">
        <v>9</v>
      </c>
      <c r="AC6" s="85"/>
      <c r="AD6" s="85"/>
      <c r="AE6" s="168" t="s">
        <v>44</v>
      </c>
      <c r="AF6" s="168"/>
      <c r="AG6" s="168"/>
      <c r="AH6" s="168"/>
      <c r="AI6" s="168"/>
      <c r="AJ6" s="168"/>
      <c r="AK6" s="168"/>
      <c r="AL6" s="168"/>
      <c r="AM6" s="36"/>
      <c r="AN6" s="169">
        <f ca="1">NOW()</f>
        <v>43394.915428587963</v>
      </c>
      <c r="AO6" s="169"/>
      <c r="AP6" s="50"/>
      <c r="AQ6" s="36"/>
      <c r="AR6" s="175" t="s">
        <v>18</v>
      </c>
      <c r="AS6" s="175"/>
      <c r="AT6" s="175"/>
      <c r="AU6" s="175"/>
      <c r="AV6" s="175"/>
      <c r="AW6" s="175"/>
      <c r="AX6" s="175"/>
      <c r="AY6" s="36"/>
      <c r="AZ6" s="36"/>
      <c r="BA6" s="36"/>
      <c r="BC6" s="164" t="s">
        <v>16</v>
      </c>
      <c r="BD6" s="164"/>
      <c r="BE6" s="164"/>
      <c r="BF6" s="164"/>
      <c r="BG6" s="164"/>
      <c r="BH6" s="164"/>
      <c r="BI6" s="164"/>
    </row>
    <row r="7" spans="1:64" s="2" customFormat="1" ht="30" customHeight="1" thickBot="1" x14ac:dyDescent="0.2">
      <c r="A7" s="48"/>
      <c r="B7" s="145"/>
      <c r="C7" s="51" t="s">
        <v>59</v>
      </c>
      <c r="D7" s="146" t="str">
        <f>IF(ISBLANK(D3),"",D3)</f>
        <v>武山</v>
      </c>
      <c r="E7" s="147"/>
      <c r="F7" s="148"/>
      <c r="G7" s="146" t="str">
        <f>IF(ISBLANK(G3),"",G3)</f>
        <v>大津</v>
      </c>
      <c r="H7" s="147"/>
      <c r="I7" s="148"/>
      <c r="J7" s="146" t="str">
        <f>IF(ISBLANK(J3),"",J3)</f>
        <v>ＩＯ
イエロー</v>
      </c>
      <c r="K7" s="147"/>
      <c r="L7" s="148"/>
      <c r="M7" s="146" t="str">
        <f>IF(ISBLANK(M3),"",M3)</f>
        <v>城北</v>
      </c>
      <c r="N7" s="147"/>
      <c r="O7" s="148"/>
      <c r="P7" s="146" t="str">
        <f>IF(ISBLANK(P3),"",P3)</f>
        <v>長井</v>
      </c>
      <c r="Q7" s="147"/>
      <c r="R7" s="148"/>
      <c r="S7" s="146" t="str">
        <f>IF(ISBLANK(S3),"",S3)</f>
        <v>佐野</v>
      </c>
      <c r="T7" s="147"/>
      <c r="U7" s="148"/>
      <c r="V7" s="154" t="str">
        <f>IF(ISBLANK(V3),"",V3)</f>
        <v/>
      </c>
      <c r="W7" s="155"/>
      <c r="X7" s="155"/>
      <c r="Y7" s="155" t="str">
        <f>IF(ISBLANK(Y3),"",Y3)</f>
        <v/>
      </c>
      <c r="Z7" s="155"/>
      <c r="AA7" s="155"/>
      <c r="AB7" s="155" t="str">
        <f>IF(ISBLANK(AB3),"",AB3)</f>
        <v/>
      </c>
      <c r="AC7" s="155"/>
      <c r="AD7" s="180"/>
      <c r="AE7" s="52" t="s">
        <v>12</v>
      </c>
      <c r="AF7" s="53" t="s">
        <v>2</v>
      </c>
      <c r="AG7" s="53" t="s">
        <v>0</v>
      </c>
      <c r="AH7" s="53" t="s">
        <v>7</v>
      </c>
      <c r="AI7" s="53" t="s">
        <v>1</v>
      </c>
      <c r="AJ7" s="53" t="s">
        <v>21</v>
      </c>
      <c r="AK7" s="53" t="s">
        <v>22</v>
      </c>
      <c r="AL7" s="53" t="s">
        <v>3</v>
      </c>
      <c r="AM7" s="53" t="s">
        <v>4</v>
      </c>
      <c r="AN7" s="53" t="s">
        <v>8</v>
      </c>
      <c r="AO7" s="54" t="s">
        <v>5</v>
      </c>
      <c r="AP7" s="76"/>
      <c r="AQ7" s="77" t="s">
        <v>42</v>
      </c>
      <c r="AR7" s="156" t="s">
        <v>9</v>
      </c>
      <c r="AS7" s="157"/>
      <c r="AT7" s="172" t="s">
        <v>20</v>
      </c>
      <c r="AU7" s="173"/>
      <c r="AV7" s="174"/>
      <c r="AW7" s="146" t="s">
        <v>9</v>
      </c>
      <c r="AX7" s="148"/>
      <c r="AY7" s="153" t="s">
        <v>37</v>
      </c>
      <c r="AZ7" s="153"/>
      <c r="BA7" s="153"/>
      <c r="BC7" s="4" t="s">
        <v>38</v>
      </c>
      <c r="BD7" s="12" t="s">
        <v>9</v>
      </c>
      <c r="BE7" s="165" t="s">
        <v>11</v>
      </c>
      <c r="BF7" s="166"/>
      <c r="BG7" s="167"/>
      <c r="BH7" s="5" t="s">
        <v>38</v>
      </c>
      <c r="BI7" s="6" t="s">
        <v>9</v>
      </c>
      <c r="BJ7" s="170" t="s">
        <v>37</v>
      </c>
      <c r="BK7" s="171"/>
      <c r="BL7" s="171"/>
    </row>
    <row r="8" spans="1:64" ht="24.95" customHeight="1" thickTop="1" x14ac:dyDescent="0.15">
      <c r="A8" s="98"/>
      <c r="B8" s="55">
        <v>1</v>
      </c>
      <c r="C8" s="56" t="str">
        <f>IF(ISBLANK(D3),"",HLOOKUP(B8,$D$2:$AD$3,2,FALSE))</f>
        <v>武山</v>
      </c>
      <c r="D8" s="150"/>
      <c r="E8" s="151"/>
      <c r="F8" s="152"/>
      <c r="G8" s="57">
        <f>VLOOKUP($B8*100+G$6,$AY$8:$BA$43,2,FALSE)</f>
        <v>1</v>
      </c>
      <c r="H8" s="58" t="str">
        <f>IF(G8="","",IF(G8&gt;I8,"○",IF(G8=I8,"△","●")))</f>
        <v>○</v>
      </c>
      <c r="I8" s="59">
        <f>VLOOKUP($B8*100+G$6,$AY$8:$BA$43,3,FALSE)</f>
        <v>0</v>
      </c>
      <c r="J8" s="57">
        <f>VLOOKUP($B8*100+J$6,$AY$8:$BA$43,2,FALSE)</f>
        <v>0</v>
      </c>
      <c r="K8" s="58" t="str">
        <f>IF(J8="","",IF(J8&gt;L8,"○",IF(J8=L8,"△","●")))</f>
        <v>●</v>
      </c>
      <c r="L8" s="59">
        <f>VLOOKUP($B8*100+J$6,$AY$8:$BA$43,3,FALSE)</f>
        <v>5</v>
      </c>
      <c r="M8" s="57">
        <f>VLOOKUP($B8*100+M$6,$AY$8:$BA$43,2,FALSE)</f>
        <v>4</v>
      </c>
      <c r="N8" s="58" t="str">
        <f>IF(M8="","",IF(M8&gt;O8,"○",IF(M8=O8,"△","●")))</f>
        <v>○</v>
      </c>
      <c r="O8" s="59">
        <f>VLOOKUP($B8*100+M$6,$AY$8:$BA$43,3,FALSE)</f>
        <v>0</v>
      </c>
      <c r="P8" s="57">
        <f>VLOOKUP($B8*100+P$6,$AY$8:$BA$43,2,FALSE)</f>
        <v>0</v>
      </c>
      <c r="Q8" s="58" t="str">
        <f>IF(P8="","",IF(P8&gt;R8,"○",IF(P8=R8,"△","●")))</f>
        <v>●</v>
      </c>
      <c r="R8" s="59">
        <f>VLOOKUP($B8*100+P$6,$AY$8:$BA$43,3,FALSE)</f>
        <v>1</v>
      </c>
      <c r="S8" s="57" t="str">
        <f>VLOOKUP($B8*100+S$6,$AY$8:$BA$43,2,FALSE)</f>
        <v/>
      </c>
      <c r="T8" s="58" t="str">
        <f>IF(S8="","",IF(S8&gt;U8,"○",IF(S8=U8,"△","●")))</f>
        <v/>
      </c>
      <c r="U8" s="59" t="str">
        <f>VLOOKUP($B8*100+S$6,$AY$8:$BA$43,3,FALSE)</f>
        <v/>
      </c>
      <c r="V8" s="134" t="str">
        <f t="shared" ref="V8:V13" si="0">VLOOKUP($B8*100+V$6,$AY$8:$BA$43,2,FALSE)</f>
        <v/>
      </c>
      <c r="W8" s="131" t="str">
        <f t="shared" ref="W8:W13" si="1">IF(V8="","",IF(V8&gt;X8,"○",IF(V8=X8,"△","●")))</f>
        <v/>
      </c>
      <c r="X8" s="131" t="str">
        <f t="shared" ref="X8:X13" si="2">VLOOKUP($B8*100+V$6,$AY$8:$BA$43,3,FALSE)</f>
        <v/>
      </c>
      <c r="Y8" s="131" t="str">
        <f t="shared" ref="Y8:Y14" si="3">VLOOKUP($B8*100+Y$6,$AY$8:$BA$43,2,FALSE)</f>
        <v/>
      </c>
      <c r="Z8" s="131" t="str">
        <f t="shared" ref="Z8:Z14" si="4">IF(Y8="","",IF(Y8&gt;AA8,"○",IF(Y8=AA8,"△","●")))</f>
        <v/>
      </c>
      <c r="AA8" s="131" t="str">
        <f t="shared" ref="AA8:AA14" si="5">VLOOKUP($B8*100+Y$6,$AY$8:$BA$43,3,FALSE)</f>
        <v/>
      </c>
      <c r="AB8" s="131" t="str">
        <f t="shared" ref="AB8:AB15" si="6">VLOOKUP($B8*100+AB$6,$AY$8:$BA$43,2,FALSE)</f>
        <v/>
      </c>
      <c r="AC8" s="131" t="str">
        <f t="shared" ref="AC8:AC15" si="7">IF(AB8="","",IF(AB8&gt;AD8,"○",IF(AB8=AD8,"△","●")))</f>
        <v/>
      </c>
      <c r="AD8" s="135" t="str">
        <f t="shared" ref="AD8:AD15" si="8">VLOOKUP($B8*100+AB$6,$AY$8:$BA$43,3,FALSE)</f>
        <v/>
      </c>
      <c r="AE8" s="60">
        <f t="shared" ref="AE8:AE15" si="9">SUM(AG8:AK8)</f>
        <v>4</v>
      </c>
      <c r="AF8" s="60">
        <f t="shared" ref="AF8:AF15" si="10">AG8*3+AH8+AJ8*3</f>
        <v>6</v>
      </c>
      <c r="AG8" s="61">
        <f t="shared" ref="AG8:AG15" si="11">COUNTIF(D8:AD8,"○")</f>
        <v>2</v>
      </c>
      <c r="AH8" s="61">
        <f t="shared" ref="AH8:AH15" si="12">COUNTIF(D8:AD8,"△")</f>
        <v>0</v>
      </c>
      <c r="AI8" s="61">
        <f t="shared" ref="AI8:AI15" si="13">COUNTIF(D8:AD8,"●")</f>
        <v>2</v>
      </c>
      <c r="AJ8" s="61">
        <f t="shared" ref="AJ8:AJ15" si="14">COUNTIF(D8:AD8,"◇")</f>
        <v>0</v>
      </c>
      <c r="AK8" s="61">
        <f t="shared" ref="AK8:AK15" si="15">COUNTIF(D8:AD8,"◆")</f>
        <v>0</v>
      </c>
      <c r="AL8" s="61">
        <f t="shared" ref="AL8:AL15" si="16">SUM(D8:D8,G8:G8,J8:J8,M8:M8,P8:P8,S8:S8,V8:V8,Y8:Y8,AB8:AB8)</f>
        <v>5</v>
      </c>
      <c r="AM8" s="61">
        <f t="shared" ref="AM8:AM15" si="17">SUM(F8:F8,I8:I8,L8:L8,O8:O8,R8:R8,U8:U8,X8:X8,AA8:AA8,AD8:AD8)</f>
        <v>6</v>
      </c>
      <c r="AN8" s="61">
        <f t="shared" ref="AN8:AN15" si="18">AL8-AM8</f>
        <v>-1</v>
      </c>
      <c r="AO8" s="62">
        <f t="shared" ref="AO8:AO15" si="19">RANK(AQ8,$AQ$8:$AQ$17,0)</f>
        <v>3</v>
      </c>
      <c r="AP8" s="78">
        <v>1</v>
      </c>
      <c r="AQ8" s="79">
        <f t="shared" ref="AQ8:AQ13" si="20">AF8*10000000+AN8*10000+AL8*100</f>
        <v>59990500</v>
      </c>
      <c r="AR8" s="89">
        <v>1</v>
      </c>
      <c r="AS8" s="90" t="str">
        <f t="shared" ref="AS8:AS43" si="21">IF(ISBLANK(AR8),"",HLOOKUP(AR8,$D$2:$AD$3,2,FALSE))</f>
        <v>武山</v>
      </c>
      <c r="AT8" s="69">
        <v>1</v>
      </c>
      <c r="AU8" s="99" t="s">
        <v>19</v>
      </c>
      <c r="AV8" s="71">
        <v>0</v>
      </c>
      <c r="AW8" s="89">
        <v>2</v>
      </c>
      <c r="AX8" s="90" t="str">
        <f t="shared" ref="AX8:AX43" si="22">IF(ISBLANK(AW8),"",HLOOKUP(AW8,$D$2:$AD$3,2,FALSE))</f>
        <v>大津</v>
      </c>
      <c r="AY8" s="84">
        <v>102</v>
      </c>
      <c r="AZ8" s="84">
        <f t="shared" ref="AZ8:AZ43" si="23">IF(AT8&lt;&gt;"",AT8,"")</f>
        <v>1</v>
      </c>
      <c r="BA8" s="84">
        <f t="shared" ref="BA8:BA43" si="24">IF(AV8&lt;&gt;"",AV8,"")</f>
        <v>0</v>
      </c>
      <c r="BC8" s="7">
        <v>1</v>
      </c>
      <c r="BD8" s="31" t="str">
        <f t="shared" ref="BD8:BD14" si="25">HLOOKUP(BC8,$D$2:$AD$3,2,FALSE)</f>
        <v>武山</v>
      </c>
      <c r="BE8" s="20"/>
      <c r="BF8" s="21" t="s">
        <v>19</v>
      </c>
      <c r="BG8" s="22"/>
      <c r="BH8" s="32">
        <v>2</v>
      </c>
      <c r="BI8" s="13" t="str">
        <f t="shared" ref="BI8:BI14" si="26">HLOOKUP(BH8,$D$2:$AD$3,2,FALSE)</f>
        <v>大津</v>
      </c>
      <c r="BJ8" s="17">
        <v>102</v>
      </c>
      <c r="BK8" s="17" t="str">
        <f t="shared" ref="BK8:BK14" si="27">IF(BE8&lt;&gt;"",BE8,"")</f>
        <v/>
      </c>
      <c r="BL8" s="17" t="str">
        <f t="shared" ref="BL8:BL14" si="28">IF(BG8&lt;&gt;"",BG8,"")</f>
        <v/>
      </c>
    </row>
    <row r="9" spans="1:64" ht="24.95" customHeight="1" x14ac:dyDescent="0.15">
      <c r="A9" s="98"/>
      <c r="B9" s="34">
        <v>2</v>
      </c>
      <c r="C9" s="56" t="str">
        <f>IF(ISBLANK(G3),"",HLOOKUP(B9,$D$2:$AD$3,2,FALSE))</f>
        <v>大津</v>
      </c>
      <c r="D9" s="57">
        <f>IF(I$8="","",I$8)</f>
        <v>0</v>
      </c>
      <c r="E9" s="58" t="str">
        <f t="shared" ref="E9:E16" si="29">IF(D9="","",IF(D9&gt;F9,"○",IF(D9=F9,"△","●")))</f>
        <v>●</v>
      </c>
      <c r="F9" s="59">
        <f>IF(G$8="","",G$8)</f>
        <v>1</v>
      </c>
      <c r="G9" s="150"/>
      <c r="H9" s="151"/>
      <c r="I9" s="152"/>
      <c r="J9" s="57">
        <f>VLOOKUP($B9*100+J$6,$AY$8:$BA$43,2,FALSE)</f>
        <v>0</v>
      </c>
      <c r="K9" s="58" t="str">
        <f>IF(J9="","",IF(J9&gt;L9,"○",IF(J9=L9,"△","●")))</f>
        <v>△</v>
      </c>
      <c r="L9" s="59">
        <f>VLOOKUP($B9*100+J$6,$AY$8:$BA$43,3,FALSE)</f>
        <v>0</v>
      </c>
      <c r="M9" s="57">
        <f>VLOOKUP($B9*100+M$6,$AY$8:$BA$43,2,FALSE)</f>
        <v>1</v>
      </c>
      <c r="N9" s="58" t="str">
        <f>IF(M9="","",IF(M9&gt;O9,"○",IF(M9=O9,"△","●")))</f>
        <v>●</v>
      </c>
      <c r="O9" s="59">
        <f>VLOOKUP($B9*100+M$6,$AY$8:$BA$43,3,FALSE)</f>
        <v>2</v>
      </c>
      <c r="P9" s="57">
        <f>VLOOKUP($B9*100+P$6,$AY$8:$BA$43,2,FALSE)</f>
        <v>0</v>
      </c>
      <c r="Q9" s="58" t="str">
        <f>IF(P9="","",IF(P9&gt;R9,"○",IF(P9=R9,"△","●")))</f>
        <v>△</v>
      </c>
      <c r="R9" s="59">
        <f>VLOOKUP($B9*100+P$6,$AY$8:$BA$43,3,FALSE)</f>
        <v>0</v>
      </c>
      <c r="S9" s="57" t="str">
        <f>VLOOKUP($B9*100+S$6,$AY$8:$BA$43,2,FALSE)</f>
        <v/>
      </c>
      <c r="T9" s="58" t="str">
        <f>IF(S9="","",IF(S9&gt;U9,"○",IF(S9=U9,"△","●")))</f>
        <v/>
      </c>
      <c r="U9" s="59" t="str">
        <f>VLOOKUP($B9*100+S$6,$AY$8:$BA$43,3,FALSE)</f>
        <v/>
      </c>
      <c r="V9" s="134" t="str">
        <f t="shared" si="0"/>
        <v/>
      </c>
      <c r="W9" s="131" t="str">
        <f t="shared" si="1"/>
        <v/>
      </c>
      <c r="X9" s="131" t="str">
        <f t="shared" si="2"/>
        <v/>
      </c>
      <c r="Y9" s="131" t="str">
        <f t="shared" si="3"/>
        <v/>
      </c>
      <c r="Z9" s="131" t="str">
        <f t="shared" si="4"/>
        <v/>
      </c>
      <c r="AA9" s="131" t="str">
        <f t="shared" si="5"/>
        <v/>
      </c>
      <c r="AB9" s="131" t="str">
        <f t="shared" si="6"/>
        <v/>
      </c>
      <c r="AC9" s="131" t="str">
        <f t="shared" si="7"/>
        <v/>
      </c>
      <c r="AD9" s="135" t="str">
        <f t="shared" si="8"/>
        <v/>
      </c>
      <c r="AE9" s="60">
        <f t="shared" si="9"/>
        <v>4</v>
      </c>
      <c r="AF9" s="60">
        <f t="shared" si="10"/>
        <v>2</v>
      </c>
      <c r="AG9" s="61">
        <f t="shared" si="11"/>
        <v>0</v>
      </c>
      <c r="AH9" s="61">
        <f t="shared" si="12"/>
        <v>2</v>
      </c>
      <c r="AI9" s="61">
        <f t="shared" si="13"/>
        <v>2</v>
      </c>
      <c r="AJ9" s="61">
        <f t="shared" si="14"/>
        <v>0</v>
      </c>
      <c r="AK9" s="61">
        <f t="shared" si="15"/>
        <v>0</v>
      </c>
      <c r="AL9" s="61">
        <f t="shared" si="16"/>
        <v>1</v>
      </c>
      <c r="AM9" s="61">
        <f t="shared" si="17"/>
        <v>3</v>
      </c>
      <c r="AN9" s="61">
        <f t="shared" si="18"/>
        <v>-2</v>
      </c>
      <c r="AO9" s="62">
        <f t="shared" si="19"/>
        <v>6</v>
      </c>
      <c r="AP9" s="78">
        <v>2</v>
      </c>
      <c r="AQ9" s="79">
        <f t="shared" si="20"/>
        <v>19980100</v>
      </c>
      <c r="AR9" s="136">
        <v>1</v>
      </c>
      <c r="AS9" s="133" t="str">
        <f t="shared" si="21"/>
        <v>武山</v>
      </c>
      <c r="AT9" s="72">
        <v>0</v>
      </c>
      <c r="AU9" s="98" t="s">
        <v>19</v>
      </c>
      <c r="AV9" s="73">
        <v>5</v>
      </c>
      <c r="AW9" s="136">
        <v>3</v>
      </c>
      <c r="AX9" s="133" t="str">
        <f t="shared" si="22"/>
        <v>ＩＯ
イエロー</v>
      </c>
      <c r="AY9" s="84">
        <v>103</v>
      </c>
      <c r="AZ9" s="84">
        <f t="shared" si="23"/>
        <v>0</v>
      </c>
      <c r="BA9" s="84">
        <f t="shared" si="24"/>
        <v>5</v>
      </c>
      <c r="BC9" s="7">
        <v>1</v>
      </c>
      <c r="BD9" s="31" t="str">
        <f t="shared" si="25"/>
        <v>武山</v>
      </c>
      <c r="BE9" s="23"/>
      <c r="BF9" s="30" t="s">
        <v>19</v>
      </c>
      <c r="BG9" s="24"/>
      <c r="BH9" s="32">
        <v>4</v>
      </c>
      <c r="BI9" s="13" t="str">
        <f t="shared" si="26"/>
        <v>城北</v>
      </c>
      <c r="BJ9" s="17">
        <v>104</v>
      </c>
      <c r="BK9" s="17" t="str">
        <f t="shared" si="27"/>
        <v/>
      </c>
      <c r="BL9" s="17" t="str">
        <f t="shared" si="28"/>
        <v/>
      </c>
    </row>
    <row r="10" spans="1:64" ht="24.95" customHeight="1" x14ac:dyDescent="0.15">
      <c r="A10" s="98"/>
      <c r="B10" s="34">
        <v>3</v>
      </c>
      <c r="C10" s="56" t="str">
        <f>IF(ISBLANK(J3),"",HLOOKUP(B10,$D$2:$AD$3,2,FALSE))</f>
        <v>ＩＯ
イエロー</v>
      </c>
      <c r="D10" s="57">
        <f>IF(L$8="","",L$8)</f>
        <v>5</v>
      </c>
      <c r="E10" s="58" t="str">
        <f t="shared" si="29"/>
        <v>○</v>
      </c>
      <c r="F10" s="59">
        <f>IF(J$8="","",J$8)</f>
        <v>0</v>
      </c>
      <c r="G10" s="57">
        <f>IF(L$9="","",L$9)</f>
        <v>0</v>
      </c>
      <c r="H10" s="58" t="str">
        <f t="shared" ref="H10:H16" si="30">IF(G10="","",IF(G10&gt;I10,"○",IF(G10=I10,"△","●")))</f>
        <v>△</v>
      </c>
      <c r="I10" s="59">
        <f>IF(J$9="","",J$9)</f>
        <v>0</v>
      </c>
      <c r="J10" s="150"/>
      <c r="K10" s="151"/>
      <c r="L10" s="152"/>
      <c r="M10" s="57">
        <f>VLOOKUP($B10*100+M$6,$AY$8:$BA$43,2,FALSE)</f>
        <v>6</v>
      </c>
      <c r="N10" s="58" t="str">
        <f>IF(M10="","",IF(M10&gt;O10,"○",IF(M10=O10,"△","●")))</f>
        <v>○</v>
      </c>
      <c r="O10" s="59">
        <f>VLOOKUP($B10*100+M$6,$AY$8:$BA$43,3,FALSE)</f>
        <v>1</v>
      </c>
      <c r="P10" s="57">
        <f>VLOOKUP($B10*100+P$6,$AY$8:$BA$43,2,FALSE)</f>
        <v>3</v>
      </c>
      <c r="Q10" s="58" t="str">
        <f>IF(P10="","",IF(P10&gt;R10,"○",IF(P10=R10,"△","●")))</f>
        <v>○</v>
      </c>
      <c r="R10" s="59">
        <f>VLOOKUP($B10*100+P$6,$AY$8:$BA$43,3,FALSE)</f>
        <v>2</v>
      </c>
      <c r="S10" s="57">
        <f>VLOOKUP($B10*100+S$6,$AY$8:$BA$43,2,FALSE)</f>
        <v>0</v>
      </c>
      <c r="T10" s="58" t="str">
        <f>IF(S10="","",IF(S10&gt;U10,"○",IF(S10=U10,"△","●")))</f>
        <v>●</v>
      </c>
      <c r="U10" s="59">
        <f>VLOOKUP($B10*100+S$6,$AY$8:$BA$43,3,FALSE)</f>
        <v>5</v>
      </c>
      <c r="V10" s="134" t="str">
        <f t="shared" si="0"/>
        <v/>
      </c>
      <c r="W10" s="131" t="str">
        <f t="shared" si="1"/>
        <v/>
      </c>
      <c r="X10" s="131" t="str">
        <f t="shared" si="2"/>
        <v/>
      </c>
      <c r="Y10" s="131" t="str">
        <f t="shared" si="3"/>
        <v/>
      </c>
      <c r="Z10" s="131" t="str">
        <f t="shared" si="4"/>
        <v/>
      </c>
      <c r="AA10" s="131" t="str">
        <f t="shared" si="5"/>
        <v/>
      </c>
      <c r="AB10" s="131" t="str">
        <f t="shared" si="6"/>
        <v/>
      </c>
      <c r="AC10" s="131" t="str">
        <f t="shared" si="7"/>
        <v/>
      </c>
      <c r="AD10" s="135" t="str">
        <f t="shared" si="8"/>
        <v/>
      </c>
      <c r="AE10" s="60">
        <f t="shared" si="9"/>
        <v>5</v>
      </c>
      <c r="AF10" s="60">
        <f t="shared" si="10"/>
        <v>10</v>
      </c>
      <c r="AG10" s="61">
        <f t="shared" si="11"/>
        <v>3</v>
      </c>
      <c r="AH10" s="61">
        <f t="shared" si="12"/>
        <v>1</v>
      </c>
      <c r="AI10" s="61">
        <f t="shared" si="13"/>
        <v>1</v>
      </c>
      <c r="AJ10" s="61">
        <f t="shared" si="14"/>
        <v>0</v>
      </c>
      <c r="AK10" s="61">
        <f t="shared" si="15"/>
        <v>0</v>
      </c>
      <c r="AL10" s="61">
        <f t="shared" si="16"/>
        <v>14</v>
      </c>
      <c r="AM10" s="61">
        <f t="shared" si="17"/>
        <v>8</v>
      </c>
      <c r="AN10" s="61">
        <f t="shared" si="18"/>
        <v>6</v>
      </c>
      <c r="AO10" s="62">
        <f t="shared" si="19"/>
        <v>1</v>
      </c>
      <c r="AP10" s="78">
        <v>3</v>
      </c>
      <c r="AQ10" s="79">
        <f t="shared" si="20"/>
        <v>100061400</v>
      </c>
      <c r="AR10" s="136">
        <v>1</v>
      </c>
      <c r="AS10" s="133" t="str">
        <f t="shared" si="21"/>
        <v>武山</v>
      </c>
      <c r="AT10" s="72">
        <v>4</v>
      </c>
      <c r="AU10" s="98" t="s">
        <v>19</v>
      </c>
      <c r="AV10" s="73">
        <v>0</v>
      </c>
      <c r="AW10" s="136">
        <v>4</v>
      </c>
      <c r="AX10" s="133" t="str">
        <f t="shared" si="22"/>
        <v>城北</v>
      </c>
      <c r="AY10" s="84">
        <v>104</v>
      </c>
      <c r="AZ10" s="84">
        <f t="shared" si="23"/>
        <v>4</v>
      </c>
      <c r="BA10" s="84">
        <f t="shared" si="24"/>
        <v>0</v>
      </c>
      <c r="BC10" s="7">
        <v>1</v>
      </c>
      <c r="BD10" s="31" t="str">
        <f t="shared" si="25"/>
        <v>武山</v>
      </c>
      <c r="BE10" s="23"/>
      <c r="BF10" s="30" t="s">
        <v>19</v>
      </c>
      <c r="BG10" s="24"/>
      <c r="BH10" s="32">
        <v>6</v>
      </c>
      <c r="BI10" s="13" t="str">
        <f t="shared" si="26"/>
        <v>佐野</v>
      </c>
      <c r="BJ10" s="17">
        <v>106</v>
      </c>
      <c r="BK10" s="17" t="str">
        <f t="shared" si="27"/>
        <v/>
      </c>
      <c r="BL10" s="17" t="str">
        <f t="shared" si="28"/>
        <v/>
      </c>
    </row>
    <row r="11" spans="1:64" ht="24.95" customHeight="1" x14ac:dyDescent="0.15">
      <c r="A11" s="98"/>
      <c r="B11" s="34">
        <v>4</v>
      </c>
      <c r="C11" s="56" t="str">
        <f>IF(ISBLANK(M3),"",HLOOKUP(B11,$D$2:$AD$3,2,FALSE))</f>
        <v>城北</v>
      </c>
      <c r="D11" s="57">
        <f>IF(O$8="","",O$8)</f>
        <v>0</v>
      </c>
      <c r="E11" s="58" t="str">
        <f t="shared" si="29"/>
        <v>●</v>
      </c>
      <c r="F11" s="59">
        <f>IF(M$8="","",M$8)</f>
        <v>4</v>
      </c>
      <c r="G11" s="57">
        <f>IF(O$9="","",O$9)</f>
        <v>2</v>
      </c>
      <c r="H11" s="58" t="str">
        <f t="shared" si="30"/>
        <v>○</v>
      </c>
      <c r="I11" s="59">
        <f>IF(M$9="","",M$9)</f>
        <v>1</v>
      </c>
      <c r="J11" s="57">
        <f>IF(O$10="","",O$10)</f>
        <v>1</v>
      </c>
      <c r="K11" s="58" t="str">
        <f t="shared" ref="K11:K16" si="31">IF(J11="","",IF(J11&gt;L11,"○",IF(J11=L11,"△","●")))</f>
        <v>●</v>
      </c>
      <c r="L11" s="59">
        <f>IF(M$10="","",M$10)</f>
        <v>6</v>
      </c>
      <c r="M11" s="150"/>
      <c r="N11" s="151"/>
      <c r="O11" s="152"/>
      <c r="P11" s="57">
        <f>VLOOKUP($B11*100+P$6,$AY$8:$BA$43,2,FALSE)</f>
        <v>1</v>
      </c>
      <c r="Q11" s="58" t="str">
        <f>IF(P11="","",IF(P11&gt;R11,"○",IF(P11=R11,"△","●")))</f>
        <v>△</v>
      </c>
      <c r="R11" s="59">
        <f>VLOOKUP($B11*100+P$6,$AY$8:$BA$43,3,FALSE)</f>
        <v>1</v>
      </c>
      <c r="S11" s="57">
        <f>VLOOKUP($B11*100+S$6,$AY$8:$BA$43,2,FALSE)</f>
        <v>0</v>
      </c>
      <c r="T11" s="58" t="str">
        <f>IF(S11="","",IF(S11&gt;U11,"○",IF(S11=U11,"△","●")))</f>
        <v>△</v>
      </c>
      <c r="U11" s="59">
        <f>VLOOKUP($B11*100+S$6,$AY$8:$BA$43,3,FALSE)</f>
        <v>0</v>
      </c>
      <c r="V11" s="134" t="str">
        <f t="shared" si="0"/>
        <v/>
      </c>
      <c r="W11" s="131" t="str">
        <f t="shared" si="1"/>
        <v/>
      </c>
      <c r="X11" s="131" t="str">
        <f t="shared" si="2"/>
        <v/>
      </c>
      <c r="Y11" s="131" t="str">
        <f t="shared" si="3"/>
        <v/>
      </c>
      <c r="Z11" s="131" t="str">
        <f t="shared" si="4"/>
        <v/>
      </c>
      <c r="AA11" s="131" t="str">
        <f t="shared" si="5"/>
        <v/>
      </c>
      <c r="AB11" s="131" t="str">
        <f t="shared" si="6"/>
        <v/>
      </c>
      <c r="AC11" s="131" t="str">
        <f t="shared" si="7"/>
        <v/>
      </c>
      <c r="AD11" s="135" t="str">
        <f t="shared" si="8"/>
        <v/>
      </c>
      <c r="AE11" s="60">
        <f t="shared" si="9"/>
        <v>5</v>
      </c>
      <c r="AF11" s="60">
        <f t="shared" si="10"/>
        <v>5</v>
      </c>
      <c r="AG11" s="61">
        <f t="shared" si="11"/>
        <v>1</v>
      </c>
      <c r="AH11" s="61">
        <f t="shared" si="12"/>
        <v>2</v>
      </c>
      <c r="AI11" s="61">
        <f t="shared" si="13"/>
        <v>2</v>
      </c>
      <c r="AJ11" s="61">
        <f t="shared" si="14"/>
        <v>0</v>
      </c>
      <c r="AK11" s="61">
        <f t="shared" si="15"/>
        <v>0</v>
      </c>
      <c r="AL11" s="61">
        <f t="shared" si="16"/>
        <v>4</v>
      </c>
      <c r="AM11" s="61">
        <f t="shared" si="17"/>
        <v>12</v>
      </c>
      <c r="AN11" s="61">
        <f t="shared" si="18"/>
        <v>-8</v>
      </c>
      <c r="AO11" s="62">
        <f t="shared" si="19"/>
        <v>4</v>
      </c>
      <c r="AP11" s="78">
        <v>4</v>
      </c>
      <c r="AQ11" s="79">
        <f t="shared" si="20"/>
        <v>49920400</v>
      </c>
      <c r="AR11" s="136">
        <v>1</v>
      </c>
      <c r="AS11" s="133" t="str">
        <f t="shared" si="21"/>
        <v>武山</v>
      </c>
      <c r="AT11" s="72">
        <v>0</v>
      </c>
      <c r="AU11" s="98" t="s">
        <v>19</v>
      </c>
      <c r="AV11" s="73">
        <v>1</v>
      </c>
      <c r="AW11" s="136">
        <v>5</v>
      </c>
      <c r="AX11" s="133" t="str">
        <f t="shared" si="22"/>
        <v>長井</v>
      </c>
      <c r="AY11" s="84">
        <v>105</v>
      </c>
      <c r="AZ11" s="84">
        <f t="shared" si="23"/>
        <v>0</v>
      </c>
      <c r="BA11" s="84">
        <f t="shared" si="24"/>
        <v>1</v>
      </c>
      <c r="BC11" s="7">
        <v>1</v>
      </c>
      <c r="BD11" s="31" t="str">
        <f t="shared" si="25"/>
        <v>武山</v>
      </c>
      <c r="BE11" s="23"/>
      <c r="BF11" s="30" t="s">
        <v>19</v>
      </c>
      <c r="BG11" s="24"/>
      <c r="BH11" s="32">
        <v>8</v>
      </c>
      <c r="BI11" s="13">
        <f t="shared" si="26"/>
        <v>0</v>
      </c>
      <c r="BJ11" s="17">
        <v>108</v>
      </c>
      <c r="BK11" s="17" t="str">
        <f t="shared" si="27"/>
        <v/>
      </c>
      <c r="BL11" s="17" t="str">
        <f t="shared" si="28"/>
        <v/>
      </c>
    </row>
    <row r="12" spans="1:64" ht="24.95" customHeight="1" x14ac:dyDescent="0.15">
      <c r="A12" s="98"/>
      <c r="B12" s="34">
        <v>5</v>
      </c>
      <c r="C12" s="56" t="str">
        <f>IF(ISBLANK(P3),"",HLOOKUP(B12,$D$2:$AD$3,2,FALSE))</f>
        <v>長井</v>
      </c>
      <c r="D12" s="57">
        <f>IF(R$8="","",R$8)</f>
        <v>1</v>
      </c>
      <c r="E12" s="58" t="str">
        <f t="shared" si="29"/>
        <v>○</v>
      </c>
      <c r="F12" s="59">
        <f>IF(P$8="","",P$8)</f>
        <v>0</v>
      </c>
      <c r="G12" s="57">
        <f>IF(R$9="","",R$9)</f>
        <v>0</v>
      </c>
      <c r="H12" s="58" t="str">
        <f t="shared" si="30"/>
        <v>△</v>
      </c>
      <c r="I12" s="59">
        <f>IF(P$9="","",P$9)</f>
        <v>0</v>
      </c>
      <c r="J12" s="57">
        <f>IF(R$10="","",R$10)</f>
        <v>2</v>
      </c>
      <c r="K12" s="58" t="str">
        <f t="shared" si="31"/>
        <v>●</v>
      </c>
      <c r="L12" s="59">
        <f>IF(P$10="","",P$10)</f>
        <v>3</v>
      </c>
      <c r="M12" s="57">
        <f>IF(R$11="","",R$11)</f>
        <v>1</v>
      </c>
      <c r="N12" s="58" t="str">
        <f>IF(M12="","",IF(M12&gt;O12,"○",IF(M12=O12,"△","●")))</f>
        <v>△</v>
      </c>
      <c r="O12" s="59">
        <f>IF(P$11="","",P$11)</f>
        <v>1</v>
      </c>
      <c r="P12" s="150"/>
      <c r="Q12" s="151"/>
      <c r="R12" s="152"/>
      <c r="S12" s="57">
        <f>VLOOKUP($B12*100+S$6,$AY$8:$BA$43,2,FALSE)</f>
        <v>3</v>
      </c>
      <c r="T12" s="58" t="str">
        <f>IF(S12="","",IF(S12&gt;U12,"○",IF(S12=U12,"△","●")))</f>
        <v>○</v>
      </c>
      <c r="U12" s="59">
        <f>VLOOKUP($B12*100+S$6,$AY$8:$BA$43,3,FALSE)</f>
        <v>1</v>
      </c>
      <c r="V12" s="134" t="str">
        <f t="shared" si="0"/>
        <v/>
      </c>
      <c r="W12" s="131" t="str">
        <f t="shared" si="1"/>
        <v/>
      </c>
      <c r="X12" s="131" t="str">
        <f t="shared" si="2"/>
        <v/>
      </c>
      <c r="Y12" s="131" t="str">
        <f t="shared" si="3"/>
        <v/>
      </c>
      <c r="Z12" s="131" t="str">
        <f t="shared" si="4"/>
        <v/>
      </c>
      <c r="AA12" s="131" t="str">
        <f t="shared" si="5"/>
        <v/>
      </c>
      <c r="AB12" s="131" t="str">
        <f t="shared" si="6"/>
        <v/>
      </c>
      <c r="AC12" s="131" t="str">
        <f t="shared" si="7"/>
        <v/>
      </c>
      <c r="AD12" s="135" t="str">
        <f t="shared" si="8"/>
        <v/>
      </c>
      <c r="AE12" s="60">
        <f t="shared" si="9"/>
        <v>5</v>
      </c>
      <c r="AF12" s="60">
        <f t="shared" si="10"/>
        <v>8</v>
      </c>
      <c r="AG12" s="61">
        <f t="shared" si="11"/>
        <v>2</v>
      </c>
      <c r="AH12" s="61">
        <f t="shared" si="12"/>
        <v>2</v>
      </c>
      <c r="AI12" s="61">
        <f t="shared" si="13"/>
        <v>1</v>
      </c>
      <c r="AJ12" s="61">
        <f t="shared" si="14"/>
        <v>0</v>
      </c>
      <c r="AK12" s="61">
        <f t="shared" si="15"/>
        <v>0</v>
      </c>
      <c r="AL12" s="61">
        <f t="shared" si="16"/>
        <v>7</v>
      </c>
      <c r="AM12" s="61">
        <f t="shared" si="17"/>
        <v>5</v>
      </c>
      <c r="AN12" s="61">
        <f t="shared" si="18"/>
        <v>2</v>
      </c>
      <c r="AO12" s="62">
        <f t="shared" si="19"/>
        <v>2</v>
      </c>
      <c r="AP12" s="78">
        <v>5</v>
      </c>
      <c r="AQ12" s="79">
        <f t="shared" si="20"/>
        <v>80020700</v>
      </c>
      <c r="AR12" s="136">
        <v>1</v>
      </c>
      <c r="AS12" s="133" t="str">
        <f t="shared" si="21"/>
        <v>武山</v>
      </c>
      <c r="AT12" s="72"/>
      <c r="AU12" s="98" t="s">
        <v>19</v>
      </c>
      <c r="AV12" s="73"/>
      <c r="AW12" s="136">
        <v>6</v>
      </c>
      <c r="AX12" s="133" t="str">
        <f t="shared" si="22"/>
        <v>佐野</v>
      </c>
      <c r="AY12" s="84">
        <v>106</v>
      </c>
      <c r="AZ12" s="84" t="str">
        <f t="shared" si="23"/>
        <v/>
      </c>
      <c r="BA12" s="84" t="str">
        <f t="shared" si="24"/>
        <v/>
      </c>
      <c r="BC12" s="7">
        <v>2</v>
      </c>
      <c r="BD12" s="31" t="str">
        <f t="shared" si="25"/>
        <v>大津</v>
      </c>
      <c r="BE12" s="23"/>
      <c r="BF12" s="30" t="s">
        <v>19</v>
      </c>
      <c r="BG12" s="24"/>
      <c r="BH12" s="32">
        <v>3</v>
      </c>
      <c r="BI12" s="13" t="str">
        <f t="shared" si="26"/>
        <v>ＩＯ
イエロー</v>
      </c>
      <c r="BJ12" s="17">
        <v>203</v>
      </c>
      <c r="BK12" s="17" t="str">
        <f t="shared" si="27"/>
        <v/>
      </c>
      <c r="BL12" s="17" t="str">
        <f t="shared" si="28"/>
        <v/>
      </c>
    </row>
    <row r="13" spans="1:64" ht="24.95" customHeight="1" x14ac:dyDescent="0.15">
      <c r="A13" s="98"/>
      <c r="B13" s="34">
        <v>6</v>
      </c>
      <c r="C13" s="56" t="str">
        <f>IF(ISBLANK(S3),"",HLOOKUP(B13,$D$2:$AD$3,2,FALSE))</f>
        <v>佐野</v>
      </c>
      <c r="D13" s="57" t="str">
        <f>IF(U$8="","",U$8)</f>
        <v/>
      </c>
      <c r="E13" s="58" t="str">
        <f t="shared" si="29"/>
        <v/>
      </c>
      <c r="F13" s="59" t="str">
        <f>IF(S$8="","",S$8)</f>
        <v/>
      </c>
      <c r="G13" s="57" t="str">
        <f>IF(U$9="","",U$9)</f>
        <v/>
      </c>
      <c r="H13" s="58" t="str">
        <f t="shared" si="30"/>
        <v/>
      </c>
      <c r="I13" s="59" t="str">
        <f>IF(S$9="","",S$9)</f>
        <v/>
      </c>
      <c r="J13" s="57">
        <f>IF(U$10="","",U$10)</f>
        <v>5</v>
      </c>
      <c r="K13" s="58" t="str">
        <f t="shared" si="31"/>
        <v>○</v>
      </c>
      <c r="L13" s="59">
        <f>IF(S$10="","",S$10)</f>
        <v>0</v>
      </c>
      <c r="M13" s="57">
        <f>IF(U$11="","",U$11)</f>
        <v>0</v>
      </c>
      <c r="N13" s="58" t="str">
        <f>IF(M13="","",IF(M13&gt;O13,"○",IF(M13=O13,"△","●")))</f>
        <v>△</v>
      </c>
      <c r="O13" s="59">
        <f>IF(S$11="","",S$11)</f>
        <v>0</v>
      </c>
      <c r="P13" s="57">
        <f>IF(U$12="","",U$12)</f>
        <v>1</v>
      </c>
      <c r="Q13" s="58" t="str">
        <f>IF(P13="","",IF(P13&gt;R13,"○",IF(P13=R13,"△","●")))</f>
        <v>●</v>
      </c>
      <c r="R13" s="59">
        <f>IF(S$12="","",S$12)</f>
        <v>3</v>
      </c>
      <c r="S13" s="150"/>
      <c r="T13" s="151"/>
      <c r="U13" s="152"/>
      <c r="V13" s="134" t="str">
        <f t="shared" si="0"/>
        <v/>
      </c>
      <c r="W13" s="131" t="str">
        <f t="shared" si="1"/>
        <v/>
      </c>
      <c r="X13" s="131" t="str">
        <f t="shared" si="2"/>
        <v/>
      </c>
      <c r="Y13" s="131" t="str">
        <f t="shared" si="3"/>
        <v/>
      </c>
      <c r="Z13" s="131" t="str">
        <f t="shared" si="4"/>
        <v/>
      </c>
      <c r="AA13" s="131" t="str">
        <f t="shared" si="5"/>
        <v/>
      </c>
      <c r="AB13" s="131" t="str">
        <f t="shared" si="6"/>
        <v/>
      </c>
      <c r="AC13" s="131" t="str">
        <f t="shared" si="7"/>
        <v/>
      </c>
      <c r="AD13" s="135" t="str">
        <f t="shared" si="8"/>
        <v/>
      </c>
      <c r="AE13" s="60">
        <f t="shared" si="9"/>
        <v>3</v>
      </c>
      <c r="AF13" s="60">
        <f t="shared" si="10"/>
        <v>4</v>
      </c>
      <c r="AG13" s="61">
        <f t="shared" si="11"/>
        <v>1</v>
      </c>
      <c r="AH13" s="61">
        <f t="shared" si="12"/>
        <v>1</v>
      </c>
      <c r="AI13" s="61">
        <f t="shared" si="13"/>
        <v>1</v>
      </c>
      <c r="AJ13" s="61">
        <f t="shared" si="14"/>
        <v>0</v>
      </c>
      <c r="AK13" s="61">
        <f t="shared" si="15"/>
        <v>0</v>
      </c>
      <c r="AL13" s="61">
        <f t="shared" si="16"/>
        <v>6</v>
      </c>
      <c r="AM13" s="61">
        <f t="shared" si="17"/>
        <v>3</v>
      </c>
      <c r="AN13" s="61">
        <f t="shared" si="18"/>
        <v>3</v>
      </c>
      <c r="AO13" s="62">
        <f t="shared" si="19"/>
        <v>5</v>
      </c>
      <c r="AP13" s="78">
        <v>6</v>
      </c>
      <c r="AQ13" s="79">
        <f t="shared" si="20"/>
        <v>40030600</v>
      </c>
      <c r="AR13" s="136">
        <v>1</v>
      </c>
      <c r="AS13" s="118" t="str">
        <f t="shared" si="21"/>
        <v>武山</v>
      </c>
      <c r="AT13" s="136"/>
      <c r="AU13" s="137" t="s">
        <v>19</v>
      </c>
      <c r="AV13" s="123"/>
      <c r="AW13" s="136">
        <v>7</v>
      </c>
      <c r="AX13" s="118">
        <f t="shared" si="22"/>
        <v>0</v>
      </c>
      <c r="AY13" s="84">
        <v>107</v>
      </c>
      <c r="AZ13" s="84" t="str">
        <f t="shared" si="23"/>
        <v/>
      </c>
      <c r="BA13" s="84" t="str">
        <f t="shared" si="24"/>
        <v/>
      </c>
      <c r="BC13" s="7">
        <v>2</v>
      </c>
      <c r="BD13" s="31" t="str">
        <f t="shared" si="25"/>
        <v>大津</v>
      </c>
      <c r="BE13" s="23"/>
      <c r="BF13" s="30" t="s">
        <v>19</v>
      </c>
      <c r="BG13" s="24"/>
      <c r="BH13" s="32">
        <v>5</v>
      </c>
      <c r="BI13" s="13" t="str">
        <f t="shared" si="26"/>
        <v>長井</v>
      </c>
      <c r="BJ13" s="17">
        <v>205</v>
      </c>
      <c r="BK13" s="17" t="str">
        <f t="shared" si="27"/>
        <v/>
      </c>
      <c r="BL13" s="17" t="str">
        <f t="shared" si="28"/>
        <v/>
      </c>
    </row>
    <row r="14" spans="1:64" ht="24.95" customHeight="1" x14ac:dyDescent="0.15">
      <c r="A14" s="98"/>
      <c r="B14" s="84">
        <v>7</v>
      </c>
      <c r="C14" s="141" t="str">
        <f>IF(ISBLANK(V3),"",HLOOKUP(B14,$D$2:$AD$3,2,FALSE))</f>
        <v/>
      </c>
      <c r="D14" s="108" t="str">
        <f>IF(X$8="","",X$8)</f>
        <v/>
      </c>
      <c r="E14" s="108" t="str">
        <f t="shared" si="29"/>
        <v/>
      </c>
      <c r="F14" s="108" t="str">
        <f>IF(V$8="","",V$8)</f>
        <v/>
      </c>
      <c r="G14" s="108" t="str">
        <f>IF(X$9="","",X$9)</f>
        <v/>
      </c>
      <c r="H14" s="108" t="str">
        <f t="shared" si="30"/>
        <v/>
      </c>
      <c r="I14" s="108" t="str">
        <f>IF(V$9="","",V$9)</f>
        <v/>
      </c>
      <c r="J14" s="108" t="str">
        <f>IF(X$10="","",X$10)</f>
        <v/>
      </c>
      <c r="K14" s="108" t="str">
        <f t="shared" si="31"/>
        <v/>
      </c>
      <c r="L14" s="108" t="str">
        <f>IF(V$10="","",V$10)</f>
        <v/>
      </c>
      <c r="M14" s="108" t="str">
        <f>IF(X$11="","",X$11)</f>
        <v/>
      </c>
      <c r="N14" s="108" t="str">
        <f>IF(M14="","",IF(M14&gt;O14,"○",IF(M14=O14,"△","●")))</f>
        <v/>
      </c>
      <c r="O14" s="108" t="str">
        <f>IF(V$11="","",V$11)</f>
        <v/>
      </c>
      <c r="P14" s="108" t="str">
        <f>IF(X$12="","",X$12)</f>
        <v/>
      </c>
      <c r="Q14" s="108" t="str">
        <f>IF(P14="","",IF(P14&gt;R14,"○",IF(P14=R14,"△","●")))</f>
        <v/>
      </c>
      <c r="R14" s="108" t="str">
        <f>IF(V$12="","",V$12)</f>
        <v/>
      </c>
      <c r="S14" s="108" t="str">
        <f>IF(X$13="","",X$13)</f>
        <v/>
      </c>
      <c r="T14" s="108" t="str">
        <f>IF(S14="","",IF(S14&gt;U14,"○",IF(S14=U14,"△","●")))</f>
        <v/>
      </c>
      <c r="U14" s="108" t="str">
        <f>IF(V$13="","",V$13)</f>
        <v/>
      </c>
      <c r="V14" s="181"/>
      <c r="W14" s="182"/>
      <c r="X14" s="182"/>
      <c r="Y14" s="116" t="str">
        <f t="shared" si="3"/>
        <v/>
      </c>
      <c r="Z14" s="116" t="str">
        <f t="shared" si="4"/>
        <v/>
      </c>
      <c r="AA14" s="116" t="str">
        <f t="shared" si="5"/>
        <v/>
      </c>
      <c r="AB14" s="116" t="str">
        <f t="shared" si="6"/>
        <v/>
      </c>
      <c r="AC14" s="116" t="str">
        <f t="shared" si="7"/>
        <v/>
      </c>
      <c r="AD14" s="116" t="str">
        <f t="shared" si="8"/>
        <v/>
      </c>
      <c r="AE14" s="108">
        <f t="shared" si="9"/>
        <v>0</v>
      </c>
      <c r="AF14" s="108">
        <f t="shared" si="10"/>
        <v>0</v>
      </c>
      <c r="AG14" s="109">
        <f t="shared" si="11"/>
        <v>0</v>
      </c>
      <c r="AH14" s="109">
        <f t="shared" si="12"/>
        <v>0</v>
      </c>
      <c r="AI14" s="109">
        <f t="shared" si="13"/>
        <v>0</v>
      </c>
      <c r="AJ14" s="109">
        <f t="shared" si="14"/>
        <v>0</v>
      </c>
      <c r="AK14" s="109">
        <f t="shared" si="15"/>
        <v>0</v>
      </c>
      <c r="AL14" s="109">
        <f t="shared" si="16"/>
        <v>0</v>
      </c>
      <c r="AM14" s="109">
        <f t="shared" si="17"/>
        <v>0</v>
      </c>
      <c r="AN14" s="109">
        <f t="shared" si="18"/>
        <v>0</v>
      </c>
      <c r="AO14" s="110" t="e">
        <f t="shared" si="19"/>
        <v>#N/A</v>
      </c>
      <c r="AP14" s="78">
        <v>7</v>
      </c>
      <c r="AQ14" s="101"/>
      <c r="AR14" s="136">
        <v>1</v>
      </c>
      <c r="AS14" s="118" t="str">
        <f t="shared" si="21"/>
        <v>武山</v>
      </c>
      <c r="AT14" s="136"/>
      <c r="AU14" s="137" t="s">
        <v>19</v>
      </c>
      <c r="AV14" s="123"/>
      <c r="AW14" s="136">
        <v>8</v>
      </c>
      <c r="AX14" s="118">
        <f t="shared" si="22"/>
        <v>0</v>
      </c>
      <c r="AY14" s="84">
        <v>108</v>
      </c>
      <c r="AZ14" s="84" t="str">
        <f t="shared" si="23"/>
        <v/>
      </c>
      <c r="BA14" s="84" t="str">
        <f t="shared" si="24"/>
        <v/>
      </c>
      <c r="BC14" s="7">
        <v>2</v>
      </c>
      <c r="BD14" s="31" t="str">
        <f t="shared" si="25"/>
        <v>大津</v>
      </c>
      <c r="BE14" s="23"/>
      <c r="BF14" s="30" t="s">
        <v>19</v>
      </c>
      <c r="BG14" s="24"/>
      <c r="BH14" s="32">
        <v>7</v>
      </c>
      <c r="BI14" s="13">
        <f t="shared" si="26"/>
        <v>0</v>
      </c>
      <c r="BJ14" s="17">
        <v>207</v>
      </c>
      <c r="BK14" s="17" t="str">
        <f t="shared" si="27"/>
        <v/>
      </c>
      <c r="BL14" s="17" t="str">
        <f t="shared" si="28"/>
        <v/>
      </c>
    </row>
    <row r="15" spans="1:64" ht="24.95" customHeight="1" x14ac:dyDescent="0.15">
      <c r="A15" s="98"/>
      <c r="B15" s="83">
        <v>8</v>
      </c>
      <c r="C15" s="132" t="str">
        <f>IF(ISBLANK(Y3),"",HLOOKUP(B15,$D$2:$AD$3,2,FALSE))</f>
        <v/>
      </c>
      <c r="D15" s="131" t="str">
        <f>IF(AA$8="","",AA$8)</f>
        <v/>
      </c>
      <c r="E15" s="131" t="str">
        <f t="shared" si="29"/>
        <v/>
      </c>
      <c r="F15" s="131" t="str">
        <f>IF(Y$8="","",Y$8)</f>
        <v/>
      </c>
      <c r="G15" s="131" t="str">
        <f>IF(AA$9="","",AA$9)</f>
        <v/>
      </c>
      <c r="H15" s="131" t="str">
        <f t="shared" si="30"/>
        <v/>
      </c>
      <c r="I15" s="131" t="str">
        <f>IF(Y$9="","",Y$9)</f>
        <v/>
      </c>
      <c r="J15" s="131" t="str">
        <f>IF(AA$10="","",AA$10)</f>
        <v/>
      </c>
      <c r="K15" s="131" t="str">
        <f t="shared" si="31"/>
        <v/>
      </c>
      <c r="L15" s="131" t="str">
        <f>IF(Y$10="","",Y$10)</f>
        <v/>
      </c>
      <c r="M15" s="131" t="str">
        <f>IF(AA$11="","",AA$11)</f>
        <v/>
      </c>
      <c r="N15" s="131" t="str">
        <f>IF(M15="","",IF(M15&gt;O15,"○",IF(M15=O15,"△","●")))</f>
        <v/>
      </c>
      <c r="O15" s="131" t="str">
        <f>IF(Y$11="","",Y$11)</f>
        <v/>
      </c>
      <c r="P15" s="131" t="str">
        <f>IF(AA$12="","",AA$12)</f>
        <v/>
      </c>
      <c r="Q15" s="131" t="str">
        <f>IF(P15="","",IF(P15&gt;R15,"○",IF(P15=R15,"△","●")))</f>
        <v/>
      </c>
      <c r="R15" s="131" t="str">
        <f>IF(Y$12="","",Y$12)</f>
        <v/>
      </c>
      <c r="S15" s="131" t="str">
        <f>IF(AA$13="","",AA$13)</f>
        <v/>
      </c>
      <c r="T15" s="131" t="str">
        <f>IF(S15="","",IF(S15&gt;U15,"○",IF(S15=U15,"△","●")))</f>
        <v/>
      </c>
      <c r="U15" s="131" t="str">
        <f>IF(Y$13="","",Y$13)</f>
        <v/>
      </c>
      <c r="V15" s="129" t="str">
        <f>IF(AA$14="","",AA$14)</f>
        <v/>
      </c>
      <c r="W15" s="130" t="str">
        <f>IF(V15="","",IF(V15&gt;X15,"○",IF(V15=X15,"△","●")))</f>
        <v/>
      </c>
      <c r="X15" s="130" t="str">
        <f>IF(Y$14="","",Y$14)</f>
        <v/>
      </c>
      <c r="Y15" s="176"/>
      <c r="Z15" s="177"/>
      <c r="AA15" s="177"/>
      <c r="AB15" s="131" t="str">
        <f t="shared" si="6"/>
        <v/>
      </c>
      <c r="AC15" s="131" t="str">
        <f t="shared" si="7"/>
        <v/>
      </c>
      <c r="AD15" s="131" t="str">
        <f t="shared" si="8"/>
        <v/>
      </c>
      <c r="AE15" s="116">
        <f t="shared" si="9"/>
        <v>0</v>
      </c>
      <c r="AF15" s="116">
        <f t="shared" si="10"/>
        <v>0</v>
      </c>
      <c r="AG15" s="78">
        <f t="shared" si="11"/>
        <v>0</v>
      </c>
      <c r="AH15" s="78">
        <f t="shared" si="12"/>
        <v>0</v>
      </c>
      <c r="AI15" s="78">
        <f t="shared" si="13"/>
        <v>0</v>
      </c>
      <c r="AJ15" s="78">
        <f t="shared" si="14"/>
        <v>0</v>
      </c>
      <c r="AK15" s="78">
        <f t="shared" si="15"/>
        <v>0</v>
      </c>
      <c r="AL15" s="78">
        <f t="shared" si="16"/>
        <v>0</v>
      </c>
      <c r="AM15" s="78">
        <f t="shared" si="17"/>
        <v>0</v>
      </c>
      <c r="AN15" s="78">
        <f t="shared" si="18"/>
        <v>0</v>
      </c>
      <c r="AO15" s="117" t="e">
        <f t="shared" si="19"/>
        <v>#N/A</v>
      </c>
      <c r="AP15" s="78">
        <v>8</v>
      </c>
      <c r="AQ15" s="101"/>
      <c r="AR15" s="87"/>
      <c r="AS15" s="120" t="str">
        <f t="shared" si="21"/>
        <v/>
      </c>
      <c r="AT15" s="87"/>
      <c r="AU15" s="121" t="s">
        <v>19</v>
      </c>
      <c r="AV15" s="122"/>
      <c r="AW15" s="87"/>
      <c r="AX15" s="120" t="str">
        <f t="shared" si="22"/>
        <v/>
      </c>
      <c r="AY15" s="84">
        <v>109</v>
      </c>
      <c r="AZ15" s="84" t="str">
        <f t="shared" si="23"/>
        <v/>
      </c>
      <c r="BA15" s="84" t="str">
        <f t="shared" si="24"/>
        <v/>
      </c>
      <c r="BC15" s="7"/>
      <c r="BD15" s="31"/>
      <c r="BE15" s="23"/>
      <c r="BF15" s="30"/>
      <c r="BG15" s="24"/>
      <c r="BH15" s="32"/>
      <c r="BI15" s="13"/>
      <c r="BJ15" s="17"/>
      <c r="BK15" s="17"/>
      <c r="BL15" s="17"/>
    </row>
    <row r="16" spans="1:64" ht="24.95" customHeight="1" x14ac:dyDescent="0.15">
      <c r="A16" s="98"/>
      <c r="B16" s="84">
        <v>9</v>
      </c>
      <c r="C16" s="111" t="str">
        <f>IF(ISBLANK(AB3),"",HLOOKUP(B16,$D$2:$AD$3,2,FALSE))</f>
        <v/>
      </c>
      <c r="D16" s="112" t="str">
        <f>IF(AD$8="","",AD$8)</f>
        <v/>
      </c>
      <c r="E16" s="112" t="str">
        <f t="shared" si="29"/>
        <v/>
      </c>
      <c r="F16" s="112" t="str">
        <f>IF(AB$8="","",AB$8)</f>
        <v/>
      </c>
      <c r="G16" s="112" t="str">
        <f>IF(AD$9="","",AD$9)</f>
        <v/>
      </c>
      <c r="H16" s="112" t="str">
        <f t="shared" si="30"/>
        <v/>
      </c>
      <c r="I16" s="112" t="str">
        <f>IF(AB$9="","",AB$9)</f>
        <v/>
      </c>
      <c r="J16" s="112" t="str">
        <f>IF(AD$10="","",AD$10)</f>
        <v/>
      </c>
      <c r="K16" s="112" t="str">
        <f t="shared" si="31"/>
        <v/>
      </c>
      <c r="L16" s="112" t="str">
        <f>IF(AB$10="","",AB$10)</f>
        <v/>
      </c>
      <c r="M16" s="112" t="str">
        <f>IF(AD$11="","",AD$11)</f>
        <v/>
      </c>
      <c r="N16" s="112" t="str">
        <f>IF(M16="","",IF(M16&gt;O16,"○",IF(M16=O16,"△","●")))</f>
        <v/>
      </c>
      <c r="O16" s="112" t="str">
        <f>IF(AB$11="","",AB$11)</f>
        <v/>
      </c>
      <c r="P16" s="112" t="str">
        <f>IF(AD$12="","",AD$12)</f>
        <v/>
      </c>
      <c r="Q16" s="112" t="str">
        <f>IF(P16="","",IF(P16&gt;R16,"○",IF(P16=R16,"△","●")))</f>
        <v/>
      </c>
      <c r="R16" s="112" t="str">
        <f>IF(AB$12="","",AB$12)</f>
        <v/>
      </c>
      <c r="S16" s="112" t="str">
        <f>IF(AD$13="","",AD$13)</f>
        <v/>
      </c>
      <c r="T16" s="112" t="str">
        <f>IF(S16="","",IF(S16&gt;U16,"○",IF(S16=U16,"△","●")))</f>
        <v/>
      </c>
      <c r="U16" s="112" t="str">
        <f>IF(AB$13="","",AB$13)</f>
        <v/>
      </c>
      <c r="V16" s="114" t="str">
        <f>IF(AD$14="","",AD$14)</f>
        <v/>
      </c>
      <c r="W16" s="115" t="str">
        <f>IF(V16="","",IF(V16&gt;X16,"○",IF(V16=X16,"△","●")))</f>
        <v/>
      </c>
      <c r="X16" s="115" t="str">
        <f>IF(AB$14="","",AB$14)</f>
        <v/>
      </c>
      <c r="Y16" s="112" t="str">
        <f>IF(AD$15="","",AD$15)</f>
        <v/>
      </c>
      <c r="Z16" s="112" t="str">
        <f>IF(Y16="","",IF(Y16&gt;AA16,"○",IF(Y16=AA16,"△","●")))</f>
        <v/>
      </c>
      <c r="AA16" s="112" t="str">
        <f>IF(AB$15="","",AB$15)</f>
        <v/>
      </c>
      <c r="AB16" s="178"/>
      <c r="AC16" s="179"/>
      <c r="AD16" s="179"/>
      <c r="AE16" s="116"/>
      <c r="AF16" s="116"/>
      <c r="AG16" s="78"/>
      <c r="AH16" s="78"/>
      <c r="AI16" s="78"/>
      <c r="AJ16" s="78"/>
      <c r="AK16" s="78"/>
      <c r="AL16" s="78"/>
      <c r="AM16" s="78"/>
      <c r="AN16" s="78"/>
      <c r="AO16" s="117"/>
      <c r="AP16" s="78">
        <v>9</v>
      </c>
      <c r="AQ16" s="101"/>
      <c r="AR16" s="136">
        <v>2</v>
      </c>
      <c r="AS16" s="133" t="str">
        <f t="shared" si="21"/>
        <v>大津</v>
      </c>
      <c r="AT16" s="72">
        <v>0</v>
      </c>
      <c r="AU16" s="98" t="s">
        <v>19</v>
      </c>
      <c r="AV16" s="73">
        <v>0</v>
      </c>
      <c r="AW16" s="136">
        <v>3</v>
      </c>
      <c r="AX16" s="133" t="str">
        <f t="shared" si="22"/>
        <v>ＩＯ
イエロー</v>
      </c>
      <c r="AY16" s="84">
        <v>203</v>
      </c>
      <c r="AZ16" s="84">
        <f t="shared" si="23"/>
        <v>0</v>
      </c>
      <c r="BA16" s="84">
        <f t="shared" si="24"/>
        <v>0</v>
      </c>
      <c r="BC16" s="7"/>
      <c r="BD16" s="31"/>
      <c r="BE16" s="23"/>
      <c r="BF16" s="30"/>
      <c r="BG16" s="24"/>
      <c r="BH16" s="32"/>
      <c r="BI16" s="13"/>
      <c r="BJ16" s="17"/>
      <c r="BK16" s="17"/>
      <c r="BL16" s="17"/>
    </row>
    <row r="17" spans="1:64" ht="24.95" customHeight="1" x14ac:dyDescent="0.15">
      <c r="A17" s="98"/>
      <c r="B17" s="63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64" t="s">
        <v>25</v>
      </c>
      <c r="T17" s="64"/>
      <c r="U17" s="64"/>
      <c r="V17" s="64"/>
      <c r="W17" s="64"/>
      <c r="X17" s="64"/>
      <c r="Y17" s="64"/>
      <c r="Z17" s="64"/>
      <c r="AA17" s="65"/>
      <c r="AB17" s="102"/>
      <c r="AC17" s="102"/>
      <c r="AD17" s="102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14"/>
      <c r="AQ17" s="101"/>
      <c r="AR17" s="136">
        <v>2</v>
      </c>
      <c r="AS17" s="133" t="str">
        <f t="shared" si="21"/>
        <v>大津</v>
      </c>
      <c r="AT17" s="72">
        <v>1</v>
      </c>
      <c r="AU17" s="98" t="s">
        <v>19</v>
      </c>
      <c r="AV17" s="73">
        <v>2</v>
      </c>
      <c r="AW17" s="136">
        <v>4</v>
      </c>
      <c r="AX17" s="133" t="str">
        <f t="shared" si="22"/>
        <v>城北</v>
      </c>
      <c r="AY17" s="84">
        <v>204</v>
      </c>
      <c r="AZ17" s="84">
        <f t="shared" si="23"/>
        <v>1</v>
      </c>
      <c r="BA17" s="84">
        <f t="shared" si="24"/>
        <v>2</v>
      </c>
      <c r="BC17" s="7">
        <v>3</v>
      </c>
      <c r="BD17" s="31" t="str">
        <f t="shared" ref="BD17:BD29" si="32">HLOOKUP(BC17,$D$2:$AD$3,2,FALSE)</f>
        <v>ＩＯ
イエロー</v>
      </c>
      <c r="BE17" s="23"/>
      <c r="BF17" s="30" t="s">
        <v>19</v>
      </c>
      <c r="BG17" s="24"/>
      <c r="BH17" s="32">
        <v>5</v>
      </c>
      <c r="BI17" s="13" t="str">
        <f t="shared" ref="BI17:BI29" si="33">HLOOKUP(BH17,$D$2:$AD$3,2,FALSE)</f>
        <v>長井</v>
      </c>
      <c r="BJ17" s="17">
        <v>305</v>
      </c>
      <c r="BK17" s="17" t="str">
        <f t="shared" ref="BK17:BK29" si="34">IF(BE17&lt;&gt;"",BE17,"")</f>
        <v/>
      </c>
      <c r="BL17" s="17" t="str">
        <f t="shared" ref="BL17:BL29" si="35">IF(BG17&lt;&gt;"",BG17,"")</f>
        <v/>
      </c>
    </row>
    <row r="18" spans="1:64" ht="24.95" customHeight="1" x14ac:dyDescent="0.15">
      <c r="A18" s="33"/>
      <c r="B18" s="34"/>
      <c r="C18" s="66"/>
      <c r="D18" s="66"/>
      <c r="E18" s="66"/>
      <c r="F18" s="6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66"/>
      <c r="X18" s="66"/>
      <c r="Y18" s="66"/>
      <c r="Z18" s="66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84"/>
      <c r="AR18" s="136">
        <v>2</v>
      </c>
      <c r="AS18" s="133" t="str">
        <f t="shared" si="21"/>
        <v>大津</v>
      </c>
      <c r="AT18" s="72">
        <v>0</v>
      </c>
      <c r="AU18" s="98" t="s">
        <v>19</v>
      </c>
      <c r="AV18" s="73">
        <v>0</v>
      </c>
      <c r="AW18" s="136">
        <v>5</v>
      </c>
      <c r="AX18" s="133" t="str">
        <f t="shared" si="22"/>
        <v>長井</v>
      </c>
      <c r="AY18" s="84">
        <v>205</v>
      </c>
      <c r="AZ18" s="84">
        <f t="shared" si="23"/>
        <v>0</v>
      </c>
      <c r="BA18" s="84">
        <f t="shared" si="24"/>
        <v>0</v>
      </c>
      <c r="BC18" s="7">
        <v>3</v>
      </c>
      <c r="BD18" s="31" t="str">
        <f t="shared" si="32"/>
        <v>ＩＯ
イエロー</v>
      </c>
      <c r="BE18" s="23"/>
      <c r="BF18" s="30" t="s">
        <v>19</v>
      </c>
      <c r="BG18" s="24"/>
      <c r="BH18" s="32">
        <v>7</v>
      </c>
      <c r="BI18" s="13">
        <f t="shared" si="33"/>
        <v>0</v>
      </c>
      <c r="BJ18" s="17">
        <v>307</v>
      </c>
      <c r="BK18" s="17" t="str">
        <f t="shared" si="34"/>
        <v/>
      </c>
      <c r="BL18" s="17" t="str">
        <f t="shared" si="35"/>
        <v/>
      </c>
    </row>
    <row r="19" spans="1:64" ht="24.95" customHeight="1" x14ac:dyDescent="0.15">
      <c r="A19" s="33"/>
      <c r="B19" s="34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34"/>
      <c r="V19" s="34"/>
      <c r="W19" s="66"/>
      <c r="X19" s="66"/>
      <c r="Y19" s="66"/>
      <c r="Z19" s="66"/>
      <c r="AA19" s="34"/>
      <c r="AB19" s="34"/>
      <c r="AC19" s="34"/>
      <c r="AD19" s="34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34"/>
      <c r="AP19" s="34"/>
      <c r="AQ19" s="83"/>
      <c r="AR19" s="136">
        <v>2</v>
      </c>
      <c r="AS19" s="133" t="str">
        <f t="shared" si="21"/>
        <v>大津</v>
      </c>
      <c r="AT19" s="72"/>
      <c r="AU19" s="98" t="s">
        <v>19</v>
      </c>
      <c r="AV19" s="73"/>
      <c r="AW19" s="136">
        <v>6</v>
      </c>
      <c r="AX19" s="133" t="str">
        <f t="shared" si="22"/>
        <v>佐野</v>
      </c>
      <c r="AY19" s="84">
        <v>206</v>
      </c>
      <c r="AZ19" s="84" t="str">
        <f t="shared" si="23"/>
        <v/>
      </c>
      <c r="BA19" s="84" t="str">
        <f t="shared" si="24"/>
        <v/>
      </c>
      <c r="BC19" s="7">
        <v>3</v>
      </c>
      <c r="BD19" s="31" t="str">
        <f t="shared" si="32"/>
        <v>ＩＯ
イエロー</v>
      </c>
      <c r="BE19" s="23"/>
      <c r="BF19" s="30" t="s">
        <v>19</v>
      </c>
      <c r="BG19" s="24"/>
      <c r="BH19" s="32">
        <v>8</v>
      </c>
      <c r="BI19" s="13">
        <f t="shared" si="33"/>
        <v>0</v>
      </c>
      <c r="BJ19" s="17">
        <v>308</v>
      </c>
      <c r="BK19" s="17" t="str">
        <f t="shared" si="34"/>
        <v/>
      </c>
      <c r="BL19" s="17" t="str">
        <f t="shared" si="35"/>
        <v/>
      </c>
    </row>
    <row r="20" spans="1:64" ht="24.95" customHeight="1" x14ac:dyDescent="0.15">
      <c r="A20" s="33"/>
      <c r="B20" s="34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34"/>
      <c r="V20" s="34"/>
      <c r="W20" s="66"/>
      <c r="X20" s="66"/>
      <c r="Y20" s="66"/>
      <c r="Z20" s="66"/>
      <c r="AA20" s="34"/>
      <c r="AB20" s="34"/>
      <c r="AC20" s="34"/>
      <c r="AD20" s="34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34"/>
      <c r="AR20" s="136">
        <v>2</v>
      </c>
      <c r="AS20" s="118" t="str">
        <f t="shared" si="21"/>
        <v>大津</v>
      </c>
      <c r="AT20" s="136"/>
      <c r="AU20" s="137" t="s">
        <v>19</v>
      </c>
      <c r="AV20" s="123"/>
      <c r="AW20" s="136">
        <v>7</v>
      </c>
      <c r="AX20" s="118">
        <f t="shared" si="22"/>
        <v>0</v>
      </c>
      <c r="AY20" s="84">
        <v>207</v>
      </c>
      <c r="AZ20" s="84" t="str">
        <f t="shared" si="23"/>
        <v/>
      </c>
      <c r="BA20" s="84" t="str">
        <f t="shared" si="24"/>
        <v/>
      </c>
      <c r="BC20" s="8">
        <v>3</v>
      </c>
      <c r="BD20" s="18" t="str">
        <f t="shared" si="32"/>
        <v>ＩＯ
イエロー</v>
      </c>
      <c r="BE20" s="25"/>
      <c r="BF20" s="16" t="s">
        <v>19</v>
      </c>
      <c r="BG20" s="26"/>
      <c r="BH20" s="9">
        <v>9</v>
      </c>
      <c r="BI20" s="14">
        <f t="shared" si="33"/>
        <v>0</v>
      </c>
      <c r="BJ20" s="17">
        <v>309</v>
      </c>
      <c r="BK20" s="17" t="str">
        <f t="shared" si="34"/>
        <v/>
      </c>
      <c r="BL20" s="17" t="str">
        <f t="shared" si="35"/>
        <v/>
      </c>
    </row>
    <row r="21" spans="1:64" ht="24.95" customHeight="1" x14ac:dyDescent="0.15">
      <c r="A21" s="33"/>
      <c r="B21" s="3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66"/>
      <c r="AN21" s="66"/>
      <c r="AO21" s="66"/>
      <c r="AP21" s="66"/>
      <c r="AQ21" s="34"/>
      <c r="AR21" s="136">
        <v>2</v>
      </c>
      <c r="AS21" s="118" t="str">
        <f t="shared" si="21"/>
        <v>大津</v>
      </c>
      <c r="AT21" s="136"/>
      <c r="AU21" s="137" t="s">
        <v>19</v>
      </c>
      <c r="AV21" s="123"/>
      <c r="AW21" s="136">
        <v>8</v>
      </c>
      <c r="AX21" s="118">
        <f t="shared" si="22"/>
        <v>0</v>
      </c>
      <c r="AY21" s="84">
        <v>208</v>
      </c>
      <c r="AZ21" s="84" t="str">
        <f t="shared" si="23"/>
        <v/>
      </c>
      <c r="BA21" s="84" t="str">
        <f t="shared" si="24"/>
        <v/>
      </c>
      <c r="BC21" s="7">
        <v>4</v>
      </c>
      <c r="BD21" s="31" t="str">
        <f t="shared" si="32"/>
        <v>城北</v>
      </c>
      <c r="BE21" s="23"/>
      <c r="BF21" s="30" t="s">
        <v>19</v>
      </c>
      <c r="BG21" s="24"/>
      <c r="BH21" s="32">
        <v>5</v>
      </c>
      <c r="BI21" s="13" t="str">
        <f t="shared" si="33"/>
        <v>長井</v>
      </c>
      <c r="BJ21" s="17">
        <v>405</v>
      </c>
      <c r="BK21" s="17" t="str">
        <f t="shared" si="34"/>
        <v/>
      </c>
      <c r="BL21" s="17" t="str">
        <f t="shared" si="35"/>
        <v/>
      </c>
    </row>
    <row r="22" spans="1:64" ht="24.95" customHeight="1" x14ac:dyDescent="0.15">
      <c r="A22" s="33"/>
      <c r="B22" s="34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87"/>
      <c r="AS22" s="120" t="str">
        <f t="shared" si="21"/>
        <v/>
      </c>
      <c r="AT22" s="87"/>
      <c r="AU22" s="121" t="s">
        <v>19</v>
      </c>
      <c r="AV22" s="122"/>
      <c r="AW22" s="87"/>
      <c r="AX22" s="120" t="str">
        <f t="shared" si="22"/>
        <v/>
      </c>
      <c r="AY22" s="84">
        <v>209</v>
      </c>
      <c r="AZ22" s="84" t="str">
        <f t="shared" si="23"/>
        <v/>
      </c>
      <c r="BA22" s="84" t="str">
        <f t="shared" si="24"/>
        <v/>
      </c>
      <c r="BC22" s="7">
        <v>4</v>
      </c>
      <c r="BD22" s="31" t="str">
        <f t="shared" si="32"/>
        <v>城北</v>
      </c>
      <c r="BE22" s="23"/>
      <c r="BF22" s="30" t="s">
        <v>19</v>
      </c>
      <c r="BG22" s="24"/>
      <c r="BH22" s="32">
        <v>8</v>
      </c>
      <c r="BI22" s="13">
        <f t="shared" si="33"/>
        <v>0</v>
      </c>
      <c r="BJ22" s="17">
        <v>408</v>
      </c>
      <c r="BK22" s="17" t="str">
        <f t="shared" si="34"/>
        <v/>
      </c>
      <c r="BL22" s="17" t="str">
        <f t="shared" si="35"/>
        <v/>
      </c>
    </row>
    <row r="23" spans="1:64" ht="24.95" customHeigh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88">
        <v>3</v>
      </c>
      <c r="AS23" s="92" t="str">
        <f t="shared" si="21"/>
        <v>ＩＯ
イエロー</v>
      </c>
      <c r="AT23" s="74">
        <v>6</v>
      </c>
      <c r="AU23" s="67" t="s">
        <v>19</v>
      </c>
      <c r="AV23" s="75">
        <v>1</v>
      </c>
      <c r="AW23" s="88">
        <v>4</v>
      </c>
      <c r="AX23" s="92" t="str">
        <f t="shared" si="22"/>
        <v>城北</v>
      </c>
      <c r="AY23" s="84">
        <v>304</v>
      </c>
      <c r="AZ23" s="84">
        <f t="shared" si="23"/>
        <v>6</v>
      </c>
      <c r="BA23" s="84">
        <f t="shared" si="24"/>
        <v>1</v>
      </c>
      <c r="BC23" s="8">
        <v>4</v>
      </c>
      <c r="BD23" s="18" t="str">
        <f t="shared" si="32"/>
        <v>城北</v>
      </c>
      <c r="BE23" s="25"/>
      <c r="BF23" s="16" t="s">
        <v>19</v>
      </c>
      <c r="BG23" s="26"/>
      <c r="BH23" s="9">
        <v>9</v>
      </c>
      <c r="BI23" s="14">
        <f t="shared" si="33"/>
        <v>0</v>
      </c>
      <c r="BJ23" s="17">
        <v>409</v>
      </c>
      <c r="BK23" s="17" t="str">
        <f t="shared" si="34"/>
        <v/>
      </c>
      <c r="BL23" s="17" t="str">
        <f t="shared" si="35"/>
        <v/>
      </c>
    </row>
    <row r="24" spans="1:64" ht="24.95" customHeight="1" x14ac:dyDescent="0.1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136">
        <v>3</v>
      </c>
      <c r="AS24" s="133" t="str">
        <f t="shared" si="21"/>
        <v>ＩＯ
イエロー</v>
      </c>
      <c r="AT24" s="72">
        <v>3</v>
      </c>
      <c r="AU24" s="98" t="s">
        <v>19</v>
      </c>
      <c r="AV24" s="73">
        <v>2</v>
      </c>
      <c r="AW24" s="136">
        <v>5</v>
      </c>
      <c r="AX24" s="133" t="str">
        <f t="shared" si="22"/>
        <v>長井</v>
      </c>
      <c r="AY24" s="84">
        <v>305</v>
      </c>
      <c r="AZ24" s="84">
        <f t="shared" si="23"/>
        <v>3</v>
      </c>
      <c r="BA24" s="84">
        <f t="shared" si="24"/>
        <v>2</v>
      </c>
      <c r="BC24" s="7">
        <v>5</v>
      </c>
      <c r="BD24" s="31" t="str">
        <f t="shared" si="32"/>
        <v>長井</v>
      </c>
      <c r="BE24" s="23"/>
      <c r="BF24" s="30" t="s">
        <v>19</v>
      </c>
      <c r="BG24" s="24"/>
      <c r="BH24" s="32">
        <v>6</v>
      </c>
      <c r="BI24" s="13" t="str">
        <f t="shared" si="33"/>
        <v>佐野</v>
      </c>
      <c r="BJ24" s="17">
        <v>506</v>
      </c>
      <c r="BK24" s="17" t="str">
        <f t="shared" si="34"/>
        <v/>
      </c>
      <c r="BL24" s="17" t="str">
        <f t="shared" si="35"/>
        <v/>
      </c>
    </row>
    <row r="25" spans="1:64" ht="24.95" customHeight="1" x14ac:dyDescent="0.1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136">
        <v>3</v>
      </c>
      <c r="AS25" s="133" t="str">
        <f t="shared" si="21"/>
        <v>ＩＯ
イエロー</v>
      </c>
      <c r="AT25" s="72">
        <v>0</v>
      </c>
      <c r="AU25" s="98" t="s">
        <v>19</v>
      </c>
      <c r="AV25" s="73">
        <v>5</v>
      </c>
      <c r="AW25" s="136">
        <v>6</v>
      </c>
      <c r="AX25" s="133" t="str">
        <f t="shared" si="22"/>
        <v>佐野</v>
      </c>
      <c r="AY25" s="84">
        <v>306</v>
      </c>
      <c r="AZ25" s="84">
        <f t="shared" si="23"/>
        <v>0</v>
      </c>
      <c r="BA25" s="84">
        <f t="shared" si="24"/>
        <v>5</v>
      </c>
      <c r="BC25" s="7">
        <v>5</v>
      </c>
      <c r="BD25" s="31" t="str">
        <f t="shared" si="32"/>
        <v>長井</v>
      </c>
      <c r="BE25" s="23"/>
      <c r="BF25" s="30" t="s">
        <v>19</v>
      </c>
      <c r="BG25" s="24"/>
      <c r="BH25" s="32">
        <v>7</v>
      </c>
      <c r="BI25" s="13">
        <f t="shared" si="33"/>
        <v>0</v>
      </c>
      <c r="BJ25" s="17">
        <v>507</v>
      </c>
      <c r="BK25" s="17" t="str">
        <f t="shared" si="34"/>
        <v/>
      </c>
      <c r="BL25" s="17" t="str">
        <f t="shared" si="35"/>
        <v/>
      </c>
    </row>
    <row r="26" spans="1:64" ht="24.95" customHeight="1" x14ac:dyDescent="0.1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136">
        <v>3</v>
      </c>
      <c r="AS26" s="118" t="str">
        <f t="shared" si="21"/>
        <v>ＩＯ
イエロー</v>
      </c>
      <c r="AT26" s="136"/>
      <c r="AU26" s="137" t="s">
        <v>19</v>
      </c>
      <c r="AV26" s="123"/>
      <c r="AW26" s="136">
        <v>7</v>
      </c>
      <c r="AX26" s="118">
        <f t="shared" si="22"/>
        <v>0</v>
      </c>
      <c r="AY26" s="84">
        <v>307</v>
      </c>
      <c r="AZ26" s="84" t="str">
        <f t="shared" si="23"/>
        <v/>
      </c>
      <c r="BA26" s="84" t="str">
        <f t="shared" si="24"/>
        <v/>
      </c>
      <c r="BC26" s="7">
        <v>6</v>
      </c>
      <c r="BD26" s="31" t="str">
        <f t="shared" si="32"/>
        <v>佐野</v>
      </c>
      <c r="BE26" s="23"/>
      <c r="BF26" s="30" t="s">
        <v>19</v>
      </c>
      <c r="BG26" s="24"/>
      <c r="BH26" s="32">
        <v>7</v>
      </c>
      <c r="BI26" s="13">
        <f t="shared" si="33"/>
        <v>0</v>
      </c>
      <c r="BJ26" s="17">
        <v>607</v>
      </c>
      <c r="BK26" s="17" t="str">
        <f t="shared" si="34"/>
        <v/>
      </c>
      <c r="BL26" s="17" t="str">
        <f t="shared" si="35"/>
        <v/>
      </c>
    </row>
    <row r="27" spans="1:64" ht="24.95" customHeight="1" x14ac:dyDescent="0.1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136">
        <v>3</v>
      </c>
      <c r="AS27" s="118" t="str">
        <f t="shared" si="21"/>
        <v>ＩＯ
イエロー</v>
      </c>
      <c r="AT27" s="136"/>
      <c r="AU27" s="137" t="s">
        <v>19</v>
      </c>
      <c r="AV27" s="123"/>
      <c r="AW27" s="136">
        <v>8</v>
      </c>
      <c r="AX27" s="118">
        <f t="shared" si="22"/>
        <v>0</v>
      </c>
      <c r="AY27" s="84">
        <v>308</v>
      </c>
      <c r="AZ27" s="84" t="str">
        <f t="shared" si="23"/>
        <v/>
      </c>
      <c r="BA27" s="84" t="str">
        <f t="shared" si="24"/>
        <v/>
      </c>
      <c r="BC27" s="7">
        <v>6</v>
      </c>
      <c r="BD27" s="31" t="str">
        <f t="shared" si="32"/>
        <v>佐野</v>
      </c>
      <c r="BE27" s="23"/>
      <c r="BF27" s="30" t="s">
        <v>19</v>
      </c>
      <c r="BG27" s="24"/>
      <c r="BH27" s="32">
        <v>8</v>
      </c>
      <c r="BI27" s="13">
        <f t="shared" si="33"/>
        <v>0</v>
      </c>
      <c r="BJ27" s="17">
        <v>608</v>
      </c>
      <c r="BK27" s="17" t="str">
        <f t="shared" si="34"/>
        <v/>
      </c>
      <c r="BL27" s="17" t="str">
        <f t="shared" si="35"/>
        <v/>
      </c>
    </row>
    <row r="28" spans="1:64" ht="24.95" customHeight="1" x14ac:dyDescent="0.1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87"/>
      <c r="AS28" s="120" t="str">
        <f t="shared" si="21"/>
        <v/>
      </c>
      <c r="AT28" s="87"/>
      <c r="AU28" s="121" t="s">
        <v>19</v>
      </c>
      <c r="AV28" s="122"/>
      <c r="AW28" s="87"/>
      <c r="AX28" s="120" t="str">
        <f t="shared" si="22"/>
        <v/>
      </c>
      <c r="AY28" s="84">
        <v>309</v>
      </c>
      <c r="AZ28" s="84" t="str">
        <f t="shared" si="23"/>
        <v/>
      </c>
      <c r="BA28" s="84" t="str">
        <f t="shared" si="24"/>
        <v/>
      </c>
      <c r="BC28" s="8">
        <v>6</v>
      </c>
      <c r="BD28" s="18" t="str">
        <f t="shared" si="32"/>
        <v>佐野</v>
      </c>
      <c r="BE28" s="25"/>
      <c r="BF28" s="16" t="s">
        <v>19</v>
      </c>
      <c r="BG28" s="26"/>
      <c r="BH28" s="9">
        <v>9</v>
      </c>
      <c r="BI28" s="14">
        <f t="shared" si="33"/>
        <v>0</v>
      </c>
      <c r="BJ28" s="17">
        <v>609</v>
      </c>
      <c r="BK28" s="17" t="str">
        <f t="shared" si="34"/>
        <v/>
      </c>
      <c r="BL28" s="17" t="str">
        <f t="shared" si="35"/>
        <v/>
      </c>
    </row>
    <row r="29" spans="1:64" ht="24.95" customHeight="1" thickBot="1" x14ac:dyDescent="0.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88">
        <v>4</v>
      </c>
      <c r="AS29" s="133" t="str">
        <f t="shared" si="21"/>
        <v>城北</v>
      </c>
      <c r="AT29" s="72">
        <v>1</v>
      </c>
      <c r="AU29" s="98" t="s">
        <v>19</v>
      </c>
      <c r="AV29" s="73">
        <v>1</v>
      </c>
      <c r="AW29" s="136">
        <v>5</v>
      </c>
      <c r="AX29" s="133" t="str">
        <f t="shared" si="22"/>
        <v>長井</v>
      </c>
      <c r="AY29" s="84">
        <v>405</v>
      </c>
      <c r="AZ29" s="84">
        <f t="shared" si="23"/>
        <v>1</v>
      </c>
      <c r="BA29" s="84">
        <f t="shared" si="24"/>
        <v>1</v>
      </c>
      <c r="BC29" s="10">
        <v>8</v>
      </c>
      <c r="BD29" s="19">
        <f t="shared" si="32"/>
        <v>0</v>
      </c>
      <c r="BE29" s="27"/>
      <c r="BF29" s="28" t="s">
        <v>19</v>
      </c>
      <c r="BG29" s="29"/>
      <c r="BH29" s="11">
        <v>9</v>
      </c>
      <c r="BI29" s="15">
        <f t="shared" si="33"/>
        <v>0</v>
      </c>
      <c r="BJ29" s="17">
        <v>809</v>
      </c>
      <c r="BK29" s="17" t="str">
        <f t="shared" si="34"/>
        <v/>
      </c>
      <c r="BL29" s="17" t="str">
        <f t="shared" si="35"/>
        <v/>
      </c>
    </row>
    <row r="30" spans="1:64" ht="27.95" customHeight="1" thickTop="1" x14ac:dyDescent="0.1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136">
        <v>4</v>
      </c>
      <c r="AS30" s="68" t="str">
        <f t="shared" si="21"/>
        <v>城北</v>
      </c>
      <c r="AT30" s="72">
        <v>0</v>
      </c>
      <c r="AU30" s="98" t="s">
        <v>19</v>
      </c>
      <c r="AV30" s="73">
        <v>0</v>
      </c>
      <c r="AW30" s="136">
        <v>6</v>
      </c>
      <c r="AX30" s="68" t="str">
        <f t="shared" si="22"/>
        <v>佐野</v>
      </c>
      <c r="AY30" s="84">
        <v>406</v>
      </c>
      <c r="AZ30" s="84">
        <f t="shared" si="23"/>
        <v>0</v>
      </c>
      <c r="BA30" s="84">
        <f t="shared" si="24"/>
        <v>0</v>
      </c>
    </row>
    <row r="31" spans="1:64" ht="27.95" customHeight="1" x14ac:dyDescent="0.1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36">
        <v>4</v>
      </c>
      <c r="AS31" s="124" t="str">
        <f t="shared" si="21"/>
        <v>城北</v>
      </c>
      <c r="AT31" s="136"/>
      <c r="AU31" s="137" t="s">
        <v>19</v>
      </c>
      <c r="AV31" s="123"/>
      <c r="AW31" s="136">
        <v>7</v>
      </c>
      <c r="AX31" s="124">
        <f t="shared" si="22"/>
        <v>0</v>
      </c>
      <c r="AY31" s="84">
        <v>407</v>
      </c>
      <c r="AZ31" s="84" t="str">
        <f t="shared" si="23"/>
        <v/>
      </c>
      <c r="BA31" s="84" t="str">
        <f t="shared" si="24"/>
        <v/>
      </c>
    </row>
    <row r="32" spans="1:64" ht="27.95" customHeight="1" x14ac:dyDescent="0.1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136">
        <v>4</v>
      </c>
      <c r="AS32" s="124" t="str">
        <f t="shared" si="21"/>
        <v>城北</v>
      </c>
      <c r="AT32" s="136"/>
      <c r="AU32" s="137" t="s">
        <v>19</v>
      </c>
      <c r="AV32" s="123"/>
      <c r="AW32" s="136">
        <v>8</v>
      </c>
      <c r="AX32" s="124">
        <f t="shared" si="22"/>
        <v>0</v>
      </c>
      <c r="AY32" s="84">
        <v>408</v>
      </c>
      <c r="AZ32" s="84" t="str">
        <f t="shared" si="23"/>
        <v/>
      </c>
      <c r="BA32" s="84" t="str">
        <f t="shared" si="24"/>
        <v/>
      </c>
    </row>
    <row r="33" spans="1:53" ht="27.95" customHeight="1" x14ac:dyDescent="0.1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87"/>
      <c r="AS33" s="125" t="str">
        <f t="shared" si="21"/>
        <v/>
      </c>
      <c r="AT33" s="87"/>
      <c r="AU33" s="121" t="s">
        <v>19</v>
      </c>
      <c r="AV33" s="122"/>
      <c r="AW33" s="87"/>
      <c r="AX33" s="125" t="str">
        <f t="shared" si="22"/>
        <v/>
      </c>
      <c r="AY33" s="84">
        <v>409</v>
      </c>
      <c r="AZ33" s="84" t="str">
        <f t="shared" si="23"/>
        <v/>
      </c>
      <c r="BA33" s="84" t="str">
        <f t="shared" si="24"/>
        <v/>
      </c>
    </row>
    <row r="34" spans="1:53" ht="27.95" customHeight="1" x14ac:dyDescent="0.1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136">
        <v>5</v>
      </c>
      <c r="AS34" s="68" t="str">
        <f t="shared" si="21"/>
        <v>長井</v>
      </c>
      <c r="AT34" s="72">
        <v>3</v>
      </c>
      <c r="AU34" s="98" t="s">
        <v>19</v>
      </c>
      <c r="AV34" s="73">
        <v>1</v>
      </c>
      <c r="AW34" s="136">
        <v>6</v>
      </c>
      <c r="AX34" s="94" t="str">
        <f t="shared" si="22"/>
        <v>佐野</v>
      </c>
      <c r="AY34" s="84">
        <v>506</v>
      </c>
      <c r="AZ34" s="84">
        <f t="shared" si="23"/>
        <v>3</v>
      </c>
      <c r="BA34" s="84">
        <f t="shared" si="24"/>
        <v>1</v>
      </c>
    </row>
    <row r="35" spans="1:53" ht="27.95" customHeight="1" x14ac:dyDescent="0.1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140">
        <v>5</v>
      </c>
      <c r="AS35" s="139" t="str">
        <f t="shared" si="21"/>
        <v>長井</v>
      </c>
      <c r="AT35" s="140"/>
      <c r="AU35" s="140" t="s">
        <v>19</v>
      </c>
      <c r="AV35" s="140"/>
      <c r="AW35" s="140">
        <v>7</v>
      </c>
      <c r="AX35" s="139">
        <f t="shared" si="22"/>
        <v>0</v>
      </c>
      <c r="AY35" s="84">
        <v>507</v>
      </c>
      <c r="AZ35" s="84" t="str">
        <f t="shared" si="23"/>
        <v/>
      </c>
      <c r="BA35" s="84" t="str">
        <f t="shared" si="24"/>
        <v/>
      </c>
    </row>
    <row r="36" spans="1:53" ht="27.95" customHeight="1" x14ac:dyDescent="0.1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137">
        <v>5</v>
      </c>
      <c r="AS36" s="138" t="str">
        <f t="shared" si="21"/>
        <v>長井</v>
      </c>
      <c r="AT36" s="137"/>
      <c r="AU36" s="137" t="s">
        <v>19</v>
      </c>
      <c r="AV36" s="137"/>
      <c r="AW36" s="137">
        <v>8</v>
      </c>
      <c r="AX36" s="138">
        <f t="shared" si="22"/>
        <v>0</v>
      </c>
      <c r="AY36" s="84">
        <v>508</v>
      </c>
      <c r="AZ36" s="84" t="str">
        <f t="shared" si="23"/>
        <v/>
      </c>
      <c r="BA36" s="84" t="str">
        <f t="shared" si="24"/>
        <v/>
      </c>
    </row>
    <row r="37" spans="1:53" ht="27.95" customHeight="1" x14ac:dyDescent="0.1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137"/>
      <c r="AS37" s="138" t="str">
        <f t="shared" si="21"/>
        <v/>
      </c>
      <c r="AT37" s="137"/>
      <c r="AU37" s="137" t="s">
        <v>19</v>
      </c>
      <c r="AV37" s="137"/>
      <c r="AW37" s="137"/>
      <c r="AX37" s="138" t="str">
        <f t="shared" si="22"/>
        <v/>
      </c>
      <c r="AY37" s="84">
        <v>509</v>
      </c>
      <c r="AZ37" s="84" t="str">
        <f t="shared" si="23"/>
        <v/>
      </c>
      <c r="BA37" s="84" t="str">
        <f t="shared" si="24"/>
        <v/>
      </c>
    </row>
    <row r="38" spans="1:53" ht="27.95" customHeight="1" x14ac:dyDescent="0.1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137">
        <v>6</v>
      </c>
      <c r="AS38" s="138" t="str">
        <f t="shared" si="21"/>
        <v>佐野</v>
      </c>
      <c r="AT38" s="137"/>
      <c r="AU38" s="137" t="s">
        <v>19</v>
      </c>
      <c r="AV38" s="137"/>
      <c r="AW38" s="137">
        <v>7</v>
      </c>
      <c r="AX38" s="138">
        <f t="shared" si="22"/>
        <v>0</v>
      </c>
      <c r="AY38" s="84">
        <v>607</v>
      </c>
      <c r="AZ38" s="84" t="str">
        <f t="shared" si="23"/>
        <v/>
      </c>
      <c r="BA38" s="84" t="str">
        <f t="shared" si="24"/>
        <v/>
      </c>
    </row>
    <row r="39" spans="1:53" ht="27.95" customHeight="1" x14ac:dyDescent="0.1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137">
        <v>6</v>
      </c>
      <c r="AS39" s="138" t="str">
        <f t="shared" si="21"/>
        <v>佐野</v>
      </c>
      <c r="AT39" s="137"/>
      <c r="AU39" s="137" t="s">
        <v>19</v>
      </c>
      <c r="AV39" s="137"/>
      <c r="AW39" s="137">
        <v>8</v>
      </c>
      <c r="AX39" s="138">
        <f t="shared" si="22"/>
        <v>0</v>
      </c>
      <c r="AY39" s="84">
        <v>608</v>
      </c>
      <c r="AZ39" s="84" t="str">
        <f t="shared" si="23"/>
        <v/>
      </c>
      <c r="BA39" s="84" t="str">
        <f t="shared" si="24"/>
        <v/>
      </c>
    </row>
    <row r="40" spans="1:53" ht="27.95" customHeight="1" x14ac:dyDescent="0.1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137"/>
      <c r="AS40" s="138" t="str">
        <f t="shared" si="21"/>
        <v/>
      </c>
      <c r="AT40" s="137"/>
      <c r="AU40" s="137" t="s">
        <v>19</v>
      </c>
      <c r="AV40" s="137"/>
      <c r="AW40" s="137"/>
      <c r="AX40" s="138" t="str">
        <f t="shared" si="22"/>
        <v/>
      </c>
      <c r="AY40" s="84">
        <v>609</v>
      </c>
      <c r="AZ40" s="84" t="str">
        <f t="shared" si="23"/>
        <v/>
      </c>
      <c r="BA40" s="84" t="str">
        <f t="shared" si="24"/>
        <v/>
      </c>
    </row>
    <row r="41" spans="1:53" ht="27.95" customHeight="1" x14ac:dyDescent="0.1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137">
        <v>7</v>
      </c>
      <c r="AS41" s="138">
        <f t="shared" si="21"/>
        <v>0</v>
      </c>
      <c r="AT41" s="137"/>
      <c r="AU41" s="137" t="s">
        <v>19</v>
      </c>
      <c r="AV41" s="137"/>
      <c r="AW41" s="137">
        <v>8</v>
      </c>
      <c r="AX41" s="138">
        <f t="shared" si="22"/>
        <v>0</v>
      </c>
      <c r="AY41" s="84">
        <v>708</v>
      </c>
      <c r="AZ41" s="84" t="str">
        <f t="shared" si="23"/>
        <v/>
      </c>
      <c r="BA41" s="84" t="str">
        <f t="shared" si="24"/>
        <v/>
      </c>
    </row>
    <row r="42" spans="1:53" ht="27.95" customHeight="1" x14ac:dyDescent="0.1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137"/>
      <c r="AS42" s="138" t="str">
        <f t="shared" si="21"/>
        <v/>
      </c>
      <c r="AT42" s="137"/>
      <c r="AU42" s="137" t="s">
        <v>19</v>
      </c>
      <c r="AV42" s="137"/>
      <c r="AW42" s="137"/>
      <c r="AX42" s="138" t="str">
        <f t="shared" si="22"/>
        <v/>
      </c>
      <c r="AY42" s="84">
        <v>709</v>
      </c>
      <c r="AZ42" s="84" t="str">
        <f t="shared" si="23"/>
        <v/>
      </c>
      <c r="BA42" s="84" t="str">
        <f t="shared" si="24"/>
        <v/>
      </c>
    </row>
    <row r="43" spans="1:53" ht="27.95" customHeight="1" x14ac:dyDescent="0.1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137"/>
      <c r="AS43" s="138" t="str">
        <f t="shared" si="21"/>
        <v/>
      </c>
      <c r="AT43" s="137"/>
      <c r="AU43" s="137" t="s">
        <v>19</v>
      </c>
      <c r="AV43" s="137"/>
      <c r="AW43" s="137"/>
      <c r="AX43" s="138" t="str">
        <f t="shared" si="22"/>
        <v/>
      </c>
      <c r="AY43" s="84">
        <v>809</v>
      </c>
      <c r="AZ43" s="84" t="str">
        <f t="shared" si="23"/>
        <v/>
      </c>
      <c r="BA43" s="84" t="str">
        <f t="shared" si="24"/>
        <v/>
      </c>
    </row>
  </sheetData>
  <sheetProtection password="CF1F" sheet="1" objects="1" scenarios="1"/>
  <mergeCells count="62">
    <mergeCell ref="Y15:AA15"/>
    <mergeCell ref="AB16:AD16"/>
    <mergeCell ref="AB2:AD2"/>
    <mergeCell ref="AB7:AD7"/>
    <mergeCell ref="AB4:AD4"/>
    <mergeCell ref="Y4:AA4"/>
    <mergeCell ref="BC6:BI6"/>
    <mergeCell ref="BE7:BG7"/>
    <mergeCell ref="AE6:AL6"/>
    <mergeCell ref="AN6:AO6"/>
    <mergeCell ref="BJ7:BL7"/>
    <mergeCell ref="AT7:AV7"/>
    <mergeCell ref="AR6:AX6"/>
    <mergeCell ref="V5:X5"/>
    <mergeCell ref="Y5:AA5"/>
    <mergeCell ref="AB5:AD5"/>
    <mergeCell ref="Y2:AA2"/>
    <mergeCell ref="Y3:AA3"/>
    <mergeCell ref="AB3:AD3"/>
    <mergeCell ref="V4:X4"/>
    <mergeCell ref="V2:X2"/>
    <mergeCell ref="V3:X3"/>
    <mergeCell ref="S2:U2"/>
    <mergeCell ref="D2:F2"/>
    <mergeCell ref="G2:I2"/>
    <mergeCell ref="J2:L2"/>
    <mergeCell ref="M2:O2"/>
    <mergeCell ref="P2:R2"/>
    <mergeCell ref="S3:U3"/>
    <mergeCell ref="D3:F3"/>
    <mergeCell ref="G3:I3"/>
    <mergeCell ref="J3:L3"/>
    <mergeCell ref="M3:O3"/>
    <mergeCell ref="P3:R3"/>
    <mergeCell ref="V14:X14"/>
    <mergeCell ref="AY7:BA7"/>
    <mergeCell ref="Y7:AA7"/>
    <mergeCell ref="V7:X7"/>
    <mergeCell ref="M11:O11"/>
    <mergeCell ref="M7:O7"/>
    <mergeCell ref="P7:R7"/>
    <mergeCell ref="S7:U7"/>
    <mergeCell ref="AR7:AS7"/>
    <mergeCell ref="AW7:AX7"/>
    <mergeCell ref="S13:U13"/>
    <mergeCell ref="A4:A5"/>
    <mergeCell ref="D4:F4"/>
    <mergeCell ref="G4:I4"/>
    <mergeCell ref="J4:L4"/>
    <mergeCell ref="B6:B7"/>
    <mergeCell ref="S4:U4"/>
    <mergeCell ref="S5:U5"/>
    <mergeCell ref="D7:F7"/>
    <mergeCell ref="G7:I7"/>
    <mergeCell ref="J7:L7"/>
    <mergeCell ref="C5:I5"/>
    <mergeCell ref="D8:F8"/>
    <mergeCell ref="G9:I9"/>
    <mergeCell ref="J10:L10"/>
    <mergeCell ref="P12:R12"/>
    <mergeCell ref="M4:O4"/>
    <mergeCell ref="P4:R4"/>
  </mergeCells>
  <phoneticPr fontId="2"/>
  <pageMargins left="3.937007874015748E-2" right="3.937007874015748E-2" top="0.35433070866141736" bottom="0.15748031496062992" header="0.11811023622047245" footer="0.11811023622047245"/>
  <pageSetup paperSize="9" orientation="landscape" horizontalDpi="4294967293" r:id="rId1"/>
  <headerFooter>
    <oddHeader>&amp;C&amp;"HGP創英角ｺﾞｼｯｸUB,ｳﾙﾄﾗﾎﾞｰﾙﾄﾞ"&amp;20&amp;A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3"/>
  <sheetViews>
    <sheetView showGridLines="0" zoomScale="93" zoomScaleNormal="93" zoomScaleSheetLayoutView="85" workbookViewId="0">
      <selection activeCell="AO21" sqref="AO21"/>
    </sheetView>
  </sheetViews>
  <sheetFormatPr defaultRowHeight="27.95" customHeight="1" x14ac:dyDescent="0.15"/>
  <cols>
    <col min="1" max="1" width="5.5" style="2" bestFit="1" customWidth="1"/>
    <col min="2" max="2" width="2.5" style="1" bestFit="1" customWidth="1"/>
    <col min="3" max="3" width="10.625" style="1" customWidth="1"/>
    <col min="4" max="30" width="3.625" style="1" customWidth="1"/>
    <col min="31" max="41" width="6" style="1" customWidth="1"/>
    <col min="42" max="42" width="2.5" style="1" customWidth="1"/>
    <col min="43" max="43" width="6.375" style="1" customWidth="1"/>
    <col min="44" max="44" width="1.625" style="2" customWidth="1"/>
    <col min="45" max="45" width="15.625" style="3" customWidth="1"/>
    <col min="46" max="46" width="3.75" style="2" customWidth="1"/>
    <col min="47" max="47" width="2.75" style="2" customWidth="1"/>
    <col min="48" max="48" width="3.75" style="2" customWidth="1"/>
    <col min="49" max="49" width="1.625" style="2" customWidth="1"/>
    <col min="50" max="50" width="15.625" style="3" customWidth="1"/>
    <col min="51" max="51" width="3.875" style="1" customWidth="1"/>
    <col min="52" max="52" width="3.5" style="1" customWidth="1"/>
    <col min="53" max="53" width="3.75" style="1" customWidth="1"/>
    <col min="54" max="54" width="5.625" style="1" customWidth="1"/>
    <col min="55" max="55" width="3.125" style="1" hidden="1" customWidth="1"/>
    <col min="56" max="56" width="15.625" style="1" hidden="1" customWidth="1"/>
    <col min="57" max="57" width="4.125" style="1" hidden="1" customWidth="1"/>
    <col min="58" max="58" width="2.5" style="1" hidden="1" customWidth="1"/>
    <col min="59" max="59" width="4.125" style="1" hidden="1" customWidth="1"/>
    <col min="60" max="60" width="3.125" style="1" hidden="1" customWidth="1"/>
    <col min="61" max="61" width="15.625" style="1" hidden="1" customWidth="1"/>
    <col min="62" max="62" width="4.5" style="1" hidden="1" customWidth="1"/>
    <col min="63" max="64" width="5.625" style="1" hidden="1" customWidth="1"/>
    <col min="65" max="16384" width="9" style="1"/>
  </cols>
  <sheetData>
    <row r="1" spans="1:64" ht="14.25" customHeight="1" x14ac:dyDescent="0.15">
      <c r="A1" s="33"/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3"/>
      <c r="AS1" s="36"/>
      <c r="AT1" s="33"/>
      <c r="AU1" s="33"/>
      <c r="AV1" s="33"/>
      <c r="AW1" s="33"/>
      <c r="AX1" s="36"/>
      <c r="AY1" s="34"/>
      <c r="AZ1" s="34"/>
      <c r="BA1" s="34"/>
    </row>
    <row r="2" spans="1:64" ht="14.25" customHeight="1" x14ac:dyDescent="0.15">
      <c r="A2" s="33"/>
      <c r="B2" s="34"/>
      <c r="C2" s="34"/>
      <c r="D2" s="159">
        <v>1</v>
      </c>
      <c r="E2" s="159"/>
      <c r="F2" s="159"/>
      <c r="G2" s="159">
        <v>2</v>
      </c>
      <c r="H2" s="159"/>
      <c r="I2" s="159"/>
      <c r="J2" s="159">
        <v>3</v>
      </c>
      <c r="K2" s="159"/>
      <c r="L2" s="159"/>
      <c r="M2" s="159">
        <v>4</v>
      </c>
      <c r="N2" s="159"/>
      <c r="O2" s="159"/>
      <c r="P2" s="159">
        <v>5</v>
      </c>
      <c r="Q2" s="159"/>
      <c r="R2" s="159"/>
      <c r="S2" s="159">
        <v>6</v>
      </c>
      <c r="T2" s="159"/>
      <c r="U2" s="159"/>
      <c r="V2" s="160">
        <v>7</v>
      </c>
      <c r="W2" s="161"/>
      <c r="X2" s="161"/>
      <c r="Y2" s="161">
        <v>8</v>
      </c>
      <c r="Z2" s="161"/>
      <c r="AA2" s="161"/>
      <c r="AB2" s="161">
        <v>9</v>
      </c>
      <c r="AC2" s="161"/>
      <c r="AD2" s="161"/>
      <c r="AE2" s="98"/>
      <c r="AF2" s="98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3"/>
      <c r="AS2" s="36"/>
      <c r="AT2" s="33"/>
      <c r="AU2" s="33"/>
      <c r="AV2" s="33"/>
      <c r="AW2" s="33"/>
      <c r="AX2" s="36"/>
      <c r="AY2" s="34"/>
      <c r="AZ2" s="34"/>
      <c r="BA2" s="34"/>
    </row>
    <row r="3" spans="1:64" s="3" customFormat="1" ht="30" customHeight="1" x14ac:dyDescent="0.15">
      <c r="A3" s="36"/>
      <c r="B3" s="36"/>
      <c r="C3" s="47"/>
      <c r="D3" s="158" t="s">
        <v>58</v>
      </c>
      <c r="E3" s="158"/>
      <c r="F3" s="158"/>
      <c r="G3" s="158" t="s">
        <v>57</v>
      </c>
      <c r="H3" s="158"/>
      <c r="I3" s="158"/>
      <c r="J3" s="158" t="s">
        <v>56</v>
      </c>
      <c r="K3" s="158"/>
      <c r="L3" s="158"/>
      <c r="M3" s="158" t="s">
        <v>55</v>
      </c>
      <c r="N3" s="158"/>
      <c r="O3" s="158"/>
      <c r="P3" s="158" t="s">
        <v>54</v>
      </c>
      <c r="Q3" s="158"/>
      <c r="R3" s="158"/>
      <c r="S3" s="158" t="s">
        <v>53</v>
      </c>
      <c r="T3" s="158"/>
      <c r="U3" s="158"/>
      <c r="V3" s="162"/>
      <c r="W3" s="163"/>
      <c r="X3" s="163"/>
      <c r="Y3" s="163"/>
      <c r="Z3" s="163"/>
      <c r="AA3" s="163"/>
      <c r="AB3" s="163"/>
      <c r="AC3" s="163"/>
      <c r="AD3" s="163"/>
      <c r="AE3" s="38"/>
      <c r="AF3" s="39"/>
      <c r="AG3" s="39"/>
      <c r="AH3" s="39"/>
      <c r="AI3" s="40"/>
      <c r="AJ3" s="9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64" s="3" customFormat="1" ht="20.100000000000001" customHeight="1" x14ac:dyDescent="0.15">
      <c r="A4" s="142"/>
      <c r="B4" s="36"/>
      <c r="C4" s="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97"/>
      <c r="AF4" s="97"/>
      <c r="AG4" s="36"/>
      <c r="AH4" s="36"/>
      <c r="AI4" s="36"/>
      <c r="AJ4" s="36"/>
      <c r="AK4" s="36"/>
      <c r="AL4" s="36"/>
      <c r="AM4" s="36"/>
      <c r="AN4" s="44"/>
      <c r="AO4" s="45"/>
      <c r="AP4" s="36"/>
      <c r="AQ4" s="36"/>
      <c r="AR4" s="46"/>
      <c r="AS4" s="47"/>
      <c r="AT4" s="47"/>
      <c r="AU4" s="47"/>
      <c r="AV4" s="47"/>
      <c r="AW4" s="47"/>
      <c r="AX4" s="47"/>
      <c r="AY4" s="47"/>
      <c r="AZ4" s="47"/>
      <c r="BA4" s="36"/>
    </row>
    <row r="5" spans="1:64" s="3" customFormat="1" ht="20.100000000000001" customHeight="1" x14ac:dyDescent="0.15">
      <c r="A5" s="142"/>
      <c r="B5" s="36"/>
      <c r="C5" s="149" t="s">
        <v>26</v>
      </c>
      <c r="D5" s="149"/>
      <c r="E5" s="149"/>
      <c r="F5" s="149"/>
      <c r="G5" s="149"/>
      <c r="H5" s="149"/>
      <c r="I5" s="149"/>
      <c r="J5" s="80"/>
      <c r="K5" s="80"/>
      <c r="L5" s="80"/>
      <c r="M5" s="80"/>
      <c r="N5" s="80"/>
      <c r="O5" s="80"/>
      <c r="P5" s="80"/>
      <c r="Q5" s="80"/>
      <c r="R5" s="80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81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36"/>
      <c r="AQ5" s="36"/>
      <c r="AR5" s="46"/>
      <c r="AS5" s="47"/>
      <c r="AT5" s="47"/>
      <c r="AU5" s="47"/>
      <c r="AV5" s="47"/>
      <c r="AW5" s="47"/>
      <c r="AX5" s="47"/>
      <c r="AY5" s="47"/>
      <c r="AZ5" s="47"/>
      <c r="BA5" s="36"/>
    </row>
    <row r="6" spans="1:64" s="3" customFormat="1" ht="20.100000000000001" customHeight="1" x14ac:dyDescent="0.15">
      <c r="A6" s="48"/>
      <c r="B6" s="144"/>
      <c r="C6" s="49"/>
      <c r="D6" s="97">
        <v>1</v>
      </c>
      <c r="E6" s="97"/>
      <c r="F6" s="97"/>
      <c r="G6" s="97">
        <v>2</v>
      </c>
      <c r="H6" s="97"/>
      <c r="I6" s="97"/>
      <c r="J6" s="97">
        <v>3</v>
      </c>
      <c r="K6" s="97"/>
      <c r="L6" s="97"/>
      <c r="M6" s="97">
        <v>4</v>
      </c>
      <c r="N6" s="97"/>
      <c r="O6" s="97"/>
      <c r="P6" s="97">
        <v>5</v>
      </c>
      <c r="Q6" s="97"/>
      <c r="R6" s="97"/>
      <c r="S6" s="97">
        <v>6</v>
      </c>
      <c r="T6" s="97"/>
      <c r="U6" s="97"/>
      <c r="V6" s="85">
        <v>7</v>
      </c>
      <c r="W6" s="97"/>
      <c r="X6" s="97"/>
      <c r="Y6" s="85">
        <v>8</v>
      </c>
      <c r="Z6" s="85"/>
      <c r="AA6" s="85"/>
      <c r="AB6" s="85">
        <v>9</v>
      </c>
      <c r="AC6" s="85"/>
      <c r="AD6" s="85"/>
      <c r="AE6" s="168" t="s">
        <v>44</v>
      </c>
      <c r="AF6" s="168"/>
      <c r="AG6" s="168"/>
      <c r="AH6" s="168"/>
      <c r="AI6" s="168"/>
      <c r="AJ6" s="168"/>
      <c r="AK6" s="168"/>
      <c r="AL6" s="168"/>
      <c r="AM6" s="36"/>
      <c r="AN6" s="169">
        <f ca="1">NOW()</f>
        <v>43394.915428587963</v>
      </c>
      <c r="AO6" s="169"/>
      <c r="AP6" s="50"/>
      <c r="AQ6" s="36"/>
      <c r="AR6" s="175" t="s">
        <v>18</v>
      </c>
      <c r="AS6" s="175"/>
      <c r="AT6" s="175"/>
      <c r="AU6" s="175"/>
      <c r="AV6" s="175"/>
      <c r="AW6" s="175"/>
      <c r="AX6" s="175"/>
      <c r="AY6" s="36"/>
      <c r="AZ6" s="36"/>
      <c r="BA6" s="36"/>
      <c r="BC6" s="164" t="s">
        <v>16</v>
      </c>
      <c r="BD6" s="164"/>
      <c r="BE6" s="164"/>
      <c r="BF6" s="164"/>
      <c r="BG6" s="164"/>
      <c r="BH6" s="164"/>
      <c r="BI6" s="164"/>
    </row>
    <row r="7" spans="1:64" s="2" customFormat="1" ht="30" customHeight="1" thickBot="1" x14ac:dyDescent="0.2">
      <c r="A7" s="48"/>
      <c r="B7" s="145"/>
      <c r="C7" s="51" t="s">
        <v>52</v>
      </c>
      <c r="D7" s="146" t="str">
        <f>IF(ISBLANK(D3),"",D3)</f>
        <v>長浦</v>
      </c>
      <c r="E7" s="147"/>
      <c r="F7" s="148"/>
      <c r="G7" s="146" t="str">
        <f>IF(ISBLANK(G3),"",G3)</f>
        <v>ラガッツオ</v>
      </c>
      <c r="H7" s="147"/>
      <c r="I7" s="148"/>
      <c r="J7" s="146" t="str">
        <f>IF(ISBLANK(J3),"",J3)</f>
        <v>ＩＯ
ブルー</v>
      </c>
      <c r="K7" s="147"/>
      <c r="L7" s="148"/>
      <c r="M7" s="146" t="str">
        <f>IF(ISBLANK(M3),"",M3)</f>
        <v>スワ</v>
      </c>
      <c r="N7" s="147"/>
      <c r="O7" s="148"/>
      <c r="P7" s="146" t="str">
        <f>IF(ISBLANK(P3),"",P3)</f>
        <v>大楠</v>
      </c>
      <c r="Q7" s="147"/>
      <c r="R7" s="148"/>
      <c r="S7" s="146" t="str">
        <f>IF(ISBLANK(S3),"",S3)</f>
        <v>荻野</v>
      </c>
      <c r="T7" s="147"/>
      <c r="U7" s="148"/>
      <c r="V7" s="154" t="str">
        <f>IF(ISBLANK(V3),"",V3)</f>
        <v/>
      </c>
      <c r="W7" s="155"/>
      <c r="X7" s="155"/>
      <c r="Y7" s="155" t="str">
        <f>IF(ISBLANK(Y3),"",Y3)</f>
        <v/>
      </c>
      <c r="Z7" s="155"/>
      <c r="AA7" s="155"/>
      <c r="AB7" s="155" t="str">
        <f>IF(ISBLANK(AB3),"",AB3)</f>
        <v/>
      </c>
      <c r="AC7" s="155"/>
      <c r="AD7" s="180"/>
      <c r="AE7" s="52" t="s">
        <v>12</v>
      </c>
      <c r="AF7" s="53" t="s">
        <v>2</v>
      </c>
      <c r="AG7" s="53" t="s">
        <v>0</v>
      </c>
      <c r="AH7" s="53" t="s">
        <v>7</v>
      </c>
      <c r="AI7" s="53" t="s">
        <v>1</v>
      </c>
      <c r="AJ7" s="53" t="s">
        <v>21</v>
      </c>
      <c r="AK7" s="53" t="s">
        <v>22</v>
      </c>
      <c r="AL7" s="53" t="s">
        <v>3</v>
      </c>
      <c r="AM7" s="53" t="s">
        <v>4</v>
      </c>
      <c r="AN7" s="53" t="s">
        <v>8</v>
      </c>
      <c r="AO7" s="54" t="s">
        <v>5</v>
      </c>
      <c r="AP7" s="76"/>
      <c r="AQ7" s="77" t="s">
        <v>42</v>
      </c>
      <c r="AR7" s="156" t="s">
        <v>9</v>
      </c>
      <c r="AS7" s="157"/>
      <c r="AT7" s="172" t="s">
        <v>41</v>
      </c>
      <c r="AU7" s="173"/>
      <c r="AV7" s="174"/>
      <c r="AW7" s="146" t="s">
        <v>9</v>
      </c>
      <c r="AX7" s="148"/>
      <c r="AY7" s="153" t="s">
        <v>37</v>
      </c>
      <c r="AZ7" s="153"/>
      <c r="BA7" s="153"/>
      <c r="BC7" s="4" t="s">
        <v>39</v>
      </c>
      <c r="BD7" s="12" t="s">
        <v>9</v>
      </c>
      <c r="BE7" s="165" t="s">
        <v>40</v>
      </c>
      <c r="BF7" s="166"/>
      <c r="BG7" s="167"/>
      <c r="BH7" s="5" t="s">
        <v>39</v>
      </c>
      <c r="BI7" s="6" t="s">
        <v>9</v>
      </c>
      <c r="BJ7" s="170" t="s">
        <v>37</v>
      </c>
      <c r="BK7" s="171"/>
      <c r="BL7" s="171"/>
    </row>
    <row r="8" spans="1:64" ht="24.95" customHeight="1" thickTop="1" x14ac:dyDescent="0.15">
      <c r="A8" s="98"/>
      <c r="B8" s="55">
        <v>1</v>
      </c>
      <c r="C8" s="56" t="str">
        <f>IF(ISBLANK(D3),"",HLOOKUP(B8,$D$2:$AD$3,2,FALSE))</f>
        <v>長浦</v>
      </c>
      <c r="D8" s="150"/>
      <c r="E8" s="151"/>
      <c r="F8" s="152"/>
      <c r="G8" s="57">
        <f>VLOOKUP($B8*100+G$6,$AY$8:$BA$43,2,FALSE)</f>
        <v>3</v>
      </c>
      <c r="H8" s="58" t="str">
        <f>IF(G8="","",IF(G8&gt;I8,"○",IF(G8=I8,"△","●")))</f>
        <v>○</v>
      </c>
      <c r="I8" s="59">
        <f>VLOOKUP($B8*100+G$6,$AY$8:$BA$43,3,FALSE)</f>
        <v>0</v>
      </c>
      <c r="J8" s="57">
        <f>VLOOKUP($B8*100+J$6,$AY$8:$BA$43,2,FALSE)</f>
        <v>4</v>
      </c>
      <c r="K8" s="58" t="str">
        <f>IF(J8="","",IF(J8&gt;L8,"○",IF(J8=L8,"△","●")))</f>
        <v>○</v>
      </c>
      <c r="L8" s="59">
        <f>VLOOKUP($B8*100+J$6,$AY$8:$BA$43,3,FALSE)</f>
        <v>1</v>
      </c>
      <c r="M8" s="57">
        <f>VLOOKUP($B8*100+M$6,$AY$8:$BA$43,2,FALSE)</f>
        <v>0</v>
      </c>
      <c r="N8" s="58" t="str">
        <f>IF(M8="","",IF(M8&gt;O8,"○",IF(M8=O8,"△","●")))</f>
        <v>●</v>
      </c>
      <c r="O8" s="59">
        <f>VLOOKUP($B8*100+M$6,$AY$8:$BA$43,3,FALSE)</f>
        <v>3</v>
      </c>
      <c r="P8" s="57">
        <f>VLOOKUP($B8*100+P$6,$AY$8:$BA$43,2,FALSE)</f>
        <v>3</v>
      </c>
      <c r="Q8" s="58" t="str">
        <f>IF(P8="","",IF(P8&gt;R8,"○",IF(P8=R8,"△","●")))</f>
        <v>●</v>
      </c>
      <c r="R8" s="59">
        <f>VLOOKUP($B8*100+P$6,$AY$8:$BA$43,3,FALSE)</f>
        <v>7</v>
      </c>
      <c r="S8" s="57">
        <f>VLOOKUP($B8*100+S$6,$AY$8:$BA$43,2,FALSE)</f>
        <v>1</v>
      </c>
      <c r="T8" s="58" t="str">
        <f>IF(S8="","",IF(S8&gt;U8,"○",IF(S8=U8,"△","●")))</f>
        <v>●</v>
      </c>
      <c r="U8" s="59">
        <f>VLOOKUP($B8*100+S$6,$AY$8:$BA$43,3,FALSE)</f>
        <v>3</v>
      </c>
      <c r="V8" s="134" t="str">
        <f t="shared" ref="V8:V13" si="0">VLOOKUP($B8*100+V$6,$AY$8:$BA$43,2,FALSE)</f>
        <v/>
      </c>
      <c r="W8" s="131" t="str">
        <f t="shared" ref="W8:W13" si="1">IF(V8="","",IF(V8&gt;X8,"○",IF(V8=X8,"△","●")))</f>
        <v/>
      </c>
      <c r="X8" s="131" t="str">
        <f t="shared" ref="X8:X13" si="2">VLOOKUP($B8*100+V$6,$AY$8:$BA$43,3,FALSE)</f>
        <v/>
      </c>
      <c r="Y8" s="131" t="str">
        <f t="shared" ref="Y8:Y14" si="3">VLOOKUP($B8*100+Y$6,$AY$8:$BA$43,2,FALSE)</f>
        <v/>
      </c>
      <c r="Z8" s="131" t="str">
        <f t="shared" ref="Z8:Z14" si="4">IF(Y8="","",IF(Y8&gt;AA8,"○",IF(Y8=AA8,"△","●")))</f>
        <v/>
      </c>
      <c r="AA8" s="131" t="str">
        <f t="shared" ref="AA8:AA14" si="5">VLOOKUP($B8*100+Y$6,$AY$8:$BA$43,3,FALSE)</f>
        <v/>
      </c>
      <c r="AB8" s="131" t="str">
        <f t="shared" ref="AB8:AB15" si="6">VLOOKUP($B8*100+AB$6,$AY$8:$BA$43,2,FALSE)</f>
        <v/>
      </c>
      <c r="AC8" s="131" t="str">
        <f t="shared" ref="AC8:AC15" si="7">IF(AB8="","",IF(AB8&gt;AD8,"○",IF(AB8=AD8,"△","●")))</f>
        <v/>
      </c>
      <c r="AD8" s="135" t="str">
        <f t="shared" ref="AD8:AD15" si="8">VLOOKUP($B8*100+AB$6,$AY$8:$BA$43,3,FALSE)</f>
        <v/>
      </c>
      <c r="AE8" s="60">
        <f t="shared" ref="AE8:AE15" si="9">SUM(AG8:AK8)</f>
        <v>5</v>
      </c>
      <c r="AF8" s="60">
        <f t="shared" ref="AF8:AF15" si="10">AG8*3+AH8+AJ8*3</f>
        <v>6</v>
      </c>
      <c r="AG8" s="61">
        <f t="shared" ref="AG8:AG15" si="11">COUNTIF(D8:AD8,"○")</f>
        <v>2</v>
      </c>
      <c r="AH8" s="61">
        <f t="shared" ref="AH8:AH15" si="12">COUNTIF(D8:AD8,"△")</f>
        <v>0</v>
      </c>
      <c r="AI8" s="61">
        <f t="shared" ref="AI8:AI15" si="13">COUNTIF(D8:AD8,"●")</f>
        <v>3</v>
      </c>
      <c r="AJ8" s="61">
        <f t="shared" ref="AJ8:AJ15" si="14">COUNTIF(D8:AD8,"◇")</f>
        <v>0</v>
      </c>
      <c r="AK8" s="61">
        <f t="shared" ref="AK8:AK15" si="15">COUNTIF(D8:AD8,"◆")</f>
        <v>0</v>
      </c>
      <c r="AL8" s="61">
        <f t="shared" ref="AL8:AL15" si="16">SUM(D8:D8,G8:G8,J8:J8,M8:M8,P8:P8,S8:S8,V8:V8,Y8:Y8,AB8:AB8)</f>
        <v>11</v>
      </c>
      <c r="AM8" s="61">
        <f t="shared" ref="AM8:AM15" si="17">SUM(F8:F8,I8:I8,L8:L8,O8:O8,R8:R8,U8:U8,X8:X8,AA8:AA8,AD8:AD8)</f>
        <v>14</v>
      </c>
      <c r="AN8" s="61">
        <f t="shared" ref="AN8:AN15" si="18">AL8-AM8</f>
        <v>-3</v>
      </c>
      <c r="AO8" s="62">
        <f t="shared" ref="AO8:AO15" si="19">RANK(AQ8,$AQ$8:$AQ$17,0)</f>
        <v>4</v>
      </c>
      <c r="AP8" s="78">
        <v>1</v>
      </c>
      <c r="AQ8" s="79">
        <f t="shared" ref="AQ8:AQ13" si="20">AF8*10000000+AN8*10000+AL8*100</f>
        <v>59971100</v>
      </c>
      <c r="AR8" s="89">
        <v>1</v>
      </c>
      <c r="AS8" s="90" t="str">
        <f t="shared" ref="AS8:AS43" si="21">IF(ISBLANK(AR8),"",HLOOKUP(AR8,$D$2:$AD$3,2,FALSE))</f>
        <v>長浦</v>
      </c>
      <c r="AT8" s="69">
        <v>3</v>
      </c>
      <c r="AU8" s="99" t="s">
        <v>36</v>
      </c>
      <c r="AV8" s="71">
        <v>0</v>
      </c>
      <c r="AW8" s="89">
        <v>2</v>
      </c>
      <c r="AX8" s="90" t="str">
        <f t="shared" ref="AX8:AX43" si="22">IF(ISBLANK(AW8),"",HLOOKUP(AW8,$D$2:$AD$3,2,FALSE))</f>
        <v>ラガッツオ</v>
      </c>
      <c r="AY8" s="84">
        <v>102</v>
      </c>
      <c r="AZ8" s="84">
        <f t="shared" ref="AZ8:AZ43" si="23">IF(AT8&lt;&gt;"",AT8,"")</f>
        <v>3</v>
      </c>
      <c r="BA8" s="84">
        <f t="shared" ref="BA8:BA43" si="24">IF(AV8&lt;&gt;"",AV8,"")</f>
        <v>0</v>
      </c>
      <c r="BC8" s="7">
        <v>1</v>
      </c>
      <c r="BD8" s="31" t="str">
        <f t="shared" ref="BD8:BD14" si="25">HLOOKUP(BC8,$D$2:$AD$3,2,FALSE)</f>
        <v>長浦</v>
      </c>
      <c r="BE8" s="20"/>
      <c r="BF8" s="21" t="s">
        <v>36</v>
      </c>
      <c r="BG8" s="22"/>
      <c r="BH8" s="32">
        <v>2</v>
      </c>
      <c r="BI8" s="13" t="str">
        <f t="shared" ref="BI8:BI14" si="26">HLOOKUP(BH8,$D$2:$AD$3,2,FALSE)</f>
        <v>ラガッツオ</v>
      </c>
      <c r="BJ8" s="17">
        <v>102</v>
      </c>
      <c r="BK8" s="17" t="str">
        <f t="shared" ref="BK8:BK14" si="27">IF(BE8&lt;&gt;"",BE8,"")</f>
        <v/>
      </c>
      <c r="BL8" s="17" t="str">
        <f t="shared" ref="BL8:BL14" si="28">IF(BG8&lt;&gt;"",BG8,"")</f>
        <v/>
      </c>
    </row>
    <row r="9" spans="1:64" ht="24.95" customHeight="1" x14ac:dyDescent="0.15">
      <c r="A9" s="98"/>
      <c r="B9" s="34">
        <v>2</v>
      </c>
      <c r="C9" s="56" t="str">
        <f>IF(ISBLANK(G3),"",HLOOKUP(B9,$D$2:$AD$3,2,FALSE))</f>
        <v>ラガッツオ</v>
      </c>
      <c r="D9" s="57">
        <f>IF(I$8="","",I$8)</f>
        <v>0</v>
      </c>
      <c r="E9" s="58" t="str">
        <f t="shared" ref="E9:E16" si="29">IF(D9="","",IF(D9&gt;F9,"○",IF(D9=F9,"△","●")))</f>
        <v>●</v>
      </c>
      <c r="F9" s="59">
        <f>IF(G$8="","",G$8)</f>
        <v>3</v>
      </c>
      <c r="G9" s="150"/>
      <c r="H9" s="151"/>
      <c r="I9" s="152"/>
      <c r="J9" s="57">
        <f>VLOOKUP($B9*100+J$6,$AY$8:$BA$43,2,FALSE)</f>
        <v>0</v>
      </c>
      <c r="K9" s="58" t="str">
        <f>IF(J9="","",IF(J9&gt;L9,"○",IF(J9=L9,"△","●")))</f>
        <v>●</v>
      </c>
      <c r="L9" s="59">
        <f>VLOOKUP($B9*100+J$6,$AY$8:$BA$43,3,FALSE)</f>
        <v>3</v>
      </c>
      <c r="M9" s="57">
        <f>VLOOKUP($B9*100+M$6,$AY$8:$BA$43,2,FALSE)</f>
        <v>0</v>
      </c>
      <c r="N9" s="58" t="str">
        <f>IF(M9="","",IF(M9&gt;O9,"○",IF(M9=O9,"△","●")))</f>
        <v>●</v>
      </c>
      <c r="O9" s="59">
        <f>VLOOKUP($B9*100+M$6,$AY$8:$BA$43,3,FALSE)</f>
        <v>9</v>
      </c>
      <c r="P9" s="57">
        <f>VLOOKUP($B9*100+P$6,$AY$8:$BA$43,2,FALSE)</f>
        <v>0</v>
      </c>
      <c r="Q9" s="58" t="str">
        <f>IF(P9="","",IF(P9&gt;R9,"○",IF(P9=R9,"△","●")))</f>
        <v>●</v>
      </c>
      <c r="R9" s="59">
        <f>VLOOKUP($B9*100+P$6,$AY$8:$BA$43,3,FALSE)</f>
        <v>5</v>
      </c>
      <c r="S9" s="57">
        <f>VLOOKUP($B9*100+S$6,$AY$8:$BA$43,2,FALSE)</f>
        <v>1</v>
      </c>
      <c r="T9" s="58" t="str">
        <f>IF(S9="","",IF(S9&gt;U9,"○",IF(S9=U9,"△","●")))</f>
        <v>●</v>
      </c>
      <c r="U9" s="59">
        <f>VLOOKUP($B9*100+S$6,$AY$8:$BA$43,3,FALSE)</f>
        <v>9</v>
      </c>
      <c r="V9" s="134" t="str">
        <f t="shared" si="0"/>
        <v/>
      </c>
      <c r="W9" s="131" t="str">
        <f t="shared" si="1"/>
        <v/>
      </c>
      <c r="X9" s="131" t="str">
        <f t="shared" si="2"/>
        <v/>
      </c>
      <c r="Y9" s="131" t="str">
        <f t="shared" si="3"/>
        <v/>
      </c>
      <c r="Z9" s="131" t="str">
        <f t="shared" si="4"/>
        <v/>
      </c>
      <c r="AA9" s="131" t="str">
        <f t="shared" si="5"/>
        <v/>
      </c>
      <c r="AB9" s="131" t="str">
        <f t="shared" si="6"/>
        <v/>
      </c>
      <c r="AC9" s="131" t="str">
        <f t="shared" si="7"/>
        <v/>
      </c>
      <c r="AD9" s="135" t="str">
        <f t="shared" si="8"/>
        <v/>
      </c>
      <c r="AE9" s="60">
        <f t="shared" si="9"/>
        <v>5</v>
      </c>
      <c r="AF9" s="60">
        <f t="shared" si="10"/>
        <v>0</v>
      </c>
      <c r="AG9" s="61">
        <f t="shared" si="11"/>
        <v>0</v>
      </c>
      <c r="AH9" s="61">
        <f t="shared" si="12"/>
        <v>0</v>
      </c>
      <c r="AI9" s="61">
        <f t="shared" si="13"/>
        <v>5</v>
      </c>
      <c r="AJ9" s="61">
        <f t="shared" si="14"/>
        <v>0</v>
      </c>
      <c r="AK9" s="61">
        <f t="shared" si="15"/>
        <v>0</v>
      </c>
      <c r="AL9" s="61">
        <f t="shared" si="16"/>
        <v>1</v>
      </c>
      <c r="AM9" s="61">
        <f t="shared" si="17"/>
        <v>29</v>
      </c>
      <c r="AN9" s="61">
        <f t="shared" si="18"/>
        <v>-28</v>
      </c>
      <c r="AO9" s="62">
        <f t="shared" si="19"/>
        <v>6</v>
      </c>
      <c r="AP9" s="78">
        <v>2</v>
      </c>
      <c r="AQ9" s="79">
        <f t="shared" si="20"/>
        <v>-279900</v>
      </c>
      <c r="AR9" s="136">
        <v>1</v>
      </c>
      <c r="AS9" s="133" t="str">
        <f t="shared" si="21"/>
        <v>長浦</v>
      </c>
      <c r="AT9" s="72">
        <v>4</v>
      </c>
      <c r="AU9" s="98" t="s">
        <v>36</v>
      </c>
      <c r="AV9" s="73">
        <v>1</v>
      </c>
      <c r="AW9" s="136">
        <v>3</v>
      </c>
      <c r="AX9" s="133" t="str">
        <f t="shared" si="22"/>
        <v>ＩＯ
ブルー</v>
      </c>
      <c r="AY9" s="84">
        <v>103</v>
      </c>
      <c r="AZ9" s="84">
        <f t="shared" si="23"/>
        <v>4</v>
      </c>
      <c r="BA9" s="84">
        <f t="shared" si="24"/>
        <v>1</v>
      </c>
      <c r="BC9" s="7">
        <v>1</v>
      </c>
      <c r="BD9" s="31" t="str">
        <f t="shared" si="25"/>
        <v>長浦</v>
      </c>
      <c r="BE9" s="23"/>
      <c r="BF9" s="30" t="s">
        <v>36</v>
      </c>
      <c r="BG9" s="24"/>
      <c r="BH9" s="32">
        <v>4</v>
      </c>
      <c r="BI9" s="13" t="str">
        <f t="shared" si="26"/>
        <v>スワ</v>
      </c>
      <c r="BJ9" s="17">
        <v>104</v>
      </c>
      <c r="BK9" s="17" t="str">
        <f t="shared" si="27"/>
        <v/>
      </c>
      <c r="BL9" s="17" t="str">
        <f t="shared" si="28"/>
        <v/>
      </c>
    </row>
    <row r="10" spans="1:64" ht="24.95" customHeight="1" x14ac:dyDescent="0.15">
      <c r="A10" s="98"/>
      <c r="B10" s="34">
        <v>3</v>
      </c>
      <c r="C10" s="56" t="str">
        <f>IF(ISBLANK(J3),"",HLOOKUP(B10,$D$2:$AD$3,2,FALSE))</f>
        <v>ＩＯ
ブルー</v>
      </c>
      <c r="D10" s="57">
        <f>IF(L$8="","",L$8)</f>
        <v>1</v>
      </c>
      <c r="E10" s="58" t="str">
        <f t="shared" si="29"/>
        <v>●</v>
      </c>
      <c r="F10" s="59">
        <f>IF(J$8="","",J$8)</f>
        <v>4</v>
      </c>
      <c r="G10" s="57">
        <f>IF(L$9="","",L$9)</f>
        <v>3</v>
      </c>
      <c r="H10" s="58" t="str">
        <f t="shared" ref="H10:H16" si="30">IF(G10="","",IF(G10&gt;I10,"○",IF(G10=I10,"△","●")))</f>
        <v>○</v>
      </c>
      <c r="I10" s="59">
        <f>IF(J$9="","",J$9)</f>
        <v>0</v>
      </c>
      <c r="J10" s="150"/>
      <c r="K10" s="151"/>
      <c r="L10" s="152"/>
      <c r="M10" s="57">
        <f>VLOOKUP($B10*100+M$6,$AY$8:$BA$43,2,FALSE)</f>
        <v>1</v>
      </c>
      <c r="N10" s="58" t="str">
        <f>IF(M10="","",IF(M10&gt;O10,"○",IF(M10=O10,"△","●")))</f>
        <v>●</v>
      </c>
      <c r="O10" s="59">
        <f>VLOOKUP($B10*100+M$6,$AY$8:$BA$43,3,FALSE)</f>
        <v>6</v>
      </c>
      <c r="P10" s="57">
        <f>VLOOKUP($B10*100+P$6,$AY$8:$BA$43,2,FALSE)</f>
        <v>2</v>
      </c>
      <c r="Q10" s="58" t="str">
        <f>IF(P10="","",IF(P10&gt;R10,"○",IF(P10=R10,"△","●")))</f>
        <v>●</v>
      </c>
      <c r="R10" s="59">
        <f>VLOOKUP($B10*100+P$6,$AY$8:$BA$43,3,FALSE)</f>
        <v>4</v>
      </c>
      <c r="S10" s="57">
        <f>VLOOKUP($B10*100+S$6,$AY$8:$BA$43,2,FALSE)</f>
        <v>0</v>
      </c>
      <c r="T10" s="58" t="str">
        <f>IF(S10="","",IF(S10&gt;U10,"○",IF(S10=U10,"△","●")))</f>
        <v>●</v>
      </c>
      <c r="U10" s="59">
        <f>VLOOKUP($B10*100+S$6,$AY$8:$BA$43,3,FALSE)</f>
        <v>3</v>
      </c>
      <c r="V10" s="134" t="str">
        <f t="shared" si="0"/>
        <v/>
      </c>
      <c r="W10" s="131" t="str">
        <f t="shared" si="1"/>
        <v/>
      </c>
      <c r="X10" s="131" t="str">
        <f t="shared" si="2"/>
        <v/>
      </c>
      <c r="Y10" s="131" t="str">
        <f t="shared" si="3"/>
        <v/>
      </c>
      <c r="Z10" s="131" t="str">
        <f t="shared" si="4"/>
        <v/>
      </c>
      <c r="AA10" s="131" t="str">
        <f t="shared" si="5"/>
        <v/>
      </c>
      <c r="AB10" s="131" t="str">
        <f t="shared" si="6"/>
        <v/>
      </c>
      <c r="AC10" s="131" t="str">
        <f t="shared" si="7"/>
        <v/>
      </c>
      <c r="AD10" s="135" t="str">
        <f t="shared" si="8"/>
        <v/>
      </c>
      <c r="AE10" s="60">
        <f t="shared" si="9"/>
        <v>5</v>
      </c>
      <c r="AF10" s="60">
        <f t="shared" si="10"/>
        <v>3</v>
      </c>
      <c r="AG10" s="61">
        <f t="shared" si="11"/>
        <v>1</v>
      </c>
      <c r="AH10" s="61">
        <f t="shared" si="12"/>
        <v>0</v>
      </c>
      <c r="AI10" s="61">
        <f t="shared" si="13"/>
        <v>4</v>
      </c>
      <c r="AJ10" s="61">
        <f t="shared" si="14"/>
        <v>0</v>
      </c>
      <c r="AK10" s="61">
        <f t="shared" si="15"/>
        <v>0</v>
      </c>
      <c r="AL10" s="61">
        <f t="shared" si="16"/>
        <v>7</v>
      </c>
      <c r="AM10" s="61">
        <f t="shared" si="17"/>
        <v>17</v>
      </c>
      <c r="AN10" s="61">
        <f t="shared" si="18"/>
        <v>-10</v>
      </c>
      <c r="AO10" s="62">
        <f t="shared" si="19"/>
        <v>5</v>
      </c>
      <c r="AP10" s="78">
        <v>3</v>
      </c>
      <c r="AQ10" s="79">
        <f t="shared" si="20"/>
        <v>29900700</v>
      </c>
      <c r="AR10" s="136">
        <v>1</v>
      </c>
      <c r="AS10" s="133" t="str">
        <f t="shared" si="21"/>
        <v>長浦</v>
      </c>
      <c r="AT10" s="72">
        <v>0</v>
      </c>
      <c r="AU10" s="98" t="s">
        <v>36</v>
      </c>
      <c r="AV10" s="73">
        <v>3</v>
      </c>
      <c r="AW10" s="136">
        <v>4</v>
      </c>
      <c r="AX10" s="133" t="str">
        <f t="shared" si="22"/>
        <v>スワ</v>
      </c>
      <c r="AY10" s="84">
        <v>104</v>
      </c>
      <c r="AZ10" s="84">
        <f t="shared" si="23"/>
        <v>0</v>
      </c>
      <c r="BA10" s="84">
        <f t="shared" si="24"/>
        <v>3</v>
      </c>
      <c r="BC10" s="7">
        <v>1</v>
      </c>
      <c r="BD10" s="31" t="str">
        <f t="shared" si="25"/>
        <v>長浦</v>
      </c>
      <c r="BE10" s="23"/>
      <c r="BF10" s="30" t="s">
        <v>36</v>
      </c>
      <c r="BG10" s="24"/>
      <c r="BH10" s="32">
        <v>6</v>
      </c>
      <c r="BI10" s="13" t="str">
        <f t="shared" si="26"/>
        <v>荻野</v>
      </c>
      <c r="BJ10" s="17">
        <v>106</v>
      </c>
      <c r="BK10" s="17" t="str">
        <f t="shared" si="27"/>
        <v/>
      </c>
      <c r="BL10" s="17" t="str">
        <f t="shared" si="28"/>
        <v/>
      </c>
    </row>
    <row r="11" spans="1:64" ht="24.95" customHeight="1" x14ac:dyDescent="0.15">
      <c r="A11" s="98"/>
      <c r="B11" s="34">
        <v>4</v>
      </c>
      <c r="C11" s="56" t="str">
        <f>IF(ISBLANK(M3),"",HLOOKUP(B11,$D$2:$AD$3,2,FALSE))</f>
        <v>スワ</v>
      </c>
      <c r="D11" s="57">
        <f>IF(O$8="","",O$8)</f>
        <v>3</v>
      </c>
      <c r="E11" s="58" t="str">
        <f t="shared" si="29"/>
        <v>○</v>
      </c>
      <c r="F11" s="59">
        <f>IF(M$8="","",M$8)</f>
        <v>0</v>
      </c>
      <c r="G11" s="57">
        <f>IF(O$9="","",O$9)</f>
        <v>9</v>
      </c>
      <c r="H11" s="58" t="str">
        <f t="shared" si="30"/>
        <v>○</v>
      </c>
      <c r="I11" s="59">
        <f>IF(M$9="","",M$9)</f>
        <v>0</v>
      </c>
      <c r="J11" s="57">
        <f>IF(O$10="","",O$10)</f>
        <v>6</v>
      </c>
      <c r="K11" s="58" t="str">
        <f t="shared" ref="K11:K16" si="31">IF(J11="","",IF(J11&gt;L11,"○",IF(J11=L11,"△","●")))</f>
        <v>○</v>
      </c>
      <c r="L11" s="59">
        <f>IF(M$10="","",M$10)</f>
        <v>1</v>
      </c>
      <c r="M11" s="150"/>
      <c r="N11" s="151"/>
      <c r="O11" s="152"/>
      <c r="P11" s="57">
        <f>VLOOKUP($B11*100+P$6,$AY$8:$BA$43,2,FALSE)</f>
        <v>0</v>
      </c>
      <c r="Q11" s="58" t="str">
        <f>IF(P11="","",IF(P11&gt;R11,"○",IF(P11=R11,"△","●")))</f>
        <v>●</v>
      </c>
      <c r="R11" s="59">
        <f>VLOOKUP($B11*100+P$6,$AY$8:$BA$43,3,FALSE)</f>
        <v>2</v>
      </c>
      <c r="S11" s="57">
        <f>VLOOKUP($B11*100+S$6,$AY$8:$BA$43,2,FALSE)</f>
        <v>2</v>
      </c>
      <c r="T11" s="58" t="str">
        <f>IF(S11="","",IF(S11&gt;U11,"○",IF(S11=U11,"△","●")))</f>
        <v>△</v>
      </c>
      <c r="U11" s="59">
        <f>VLOOKUP($B11*100+S$6,$AY$8:$BA$43,3,FALSE)</f>
        <v>2</v>
      </c>
      <c r="V11" s="134" t="str">
        <f t="shared" si="0"/>
        <v/>
      </c>
      <c r="W11" s="131" t="str">
        <f t="shared" si="1"/>
        <v/>
      </c>
      <c r="X11" s="131" t="str">
        <f t="shared" si="2"/>
        <v/>
      </c>
      <c r="Y11" s="131" t="str">
        <f t="shared" si="3"/>
        <v/>
      </c>
      <c r="Z11" s="131" t="str">
        <f t="shared" si="4"/>
        <v/>
      </c>
      <c r="AA11" s="131" t="str">
        <f t="shared" si="5"/>
        <v/>
      </c>
      <c r="AB11" s="131" t="str">
        <f t="shared" si="6"/>
        <v/>
      </c>
      <c r="AC11" s="131" t="str">
        <f t="shared" si="7"/>
        <v/>
      </c>
      <c r="AD11" s="135" t="str">
        <f t="shared" si="8"/>
        <v/>
      </c>
      <c r="AE11" s="60">
        <f t="shared" si="9"/>
        <v>5</v>
      </c>
      <c r="AF11" s="60">
        <f t="shared" si="10"/>
        <v>10</v>
      </c>
      <c r="AG11" s="61">
        <f t="shared" si="11"/>
        <v>3</v>
      </c>
      <c r="AH11" s="61">
        <f t="shared" si="12"/>
        <v>1</v>
      </c>
      <c r="AI11" s="61">
        <f t="shared" si="13"/>
        <v>1</v>
      </c>
      <c r="AJ11" s="61">
        <f t="shared" si="14"/>
        <v>0</v>
      </c>
      <c r="AK11" s="61">
        <f t="shared" si="15"/>
        <v>0</v>
      </c>
      <c r="AL11" s="61">
        <f t="shared" si="16"/>
        <v>20</v>
      </c>
      <c r="AM11" s="61">
        <f t="shared" si="17"/>
        <v>5</v>
      </c>
      <c r="AN11" s="61">
        <f t="shared" si="18"/>
        <v>15</v>
      </c>
      <c r="AO11" s="62">
        <f t="shared" si="19"/>
        <v>3</v>
      </c>
      <c r="AP11" s="78">
        <v>4</v>
      </c>
      <c r="AQ11" s="79">
        <f t="shared" si="20"/>
        <v>100152000</v>
      </c>
      <c r="AR11" s="136">
        <v>1</v>
      </c>
      <c r="AS11" s="133" t="str">
        <f t="shared" si="21"/>
        <v>長浦</v>
      </c>
      <c r="AT11" s="72">
        <v>3</v>
      </c>
      <c r="AU11" s="98" t="s">
        <v>36</v>
      </c>
      <c r="AV11" s="73">
        <v>7</v>
      </c>
      <c r="AW11" s="136">
        <v>5</v>
      </c>
      <c r="AX11" s="133" t="str">
        <f t="shared" si="22"/>
        <v>大楠</v>
      </c>
      <c r="AY11" s="84">
        <v>105</v>
      </c>
      <c r="AZ11" s="84">
        <f t="shared" si="23"/>
        <v>3</v>
      </c>
      <c r="BA11" s="84">
        <f t="shared" si="24"/>
        <v>7</v>
      </c>
      <c r="BC11" s="7">
        <v>1</v>
      </c>
      <c r="BD11" s="31" t="str">
        <f t="shared" si="25"/>
        <v>長浦</v>
      </c>
      <c r="BE11" s="23"/>
      <c r="BF11" s="30" t="s">
        <v>36</v>
      </c>
      <c r="BG11" s="24"/>
      <c r="BH11" s="32">
        <v>8</v>
      </c>
      <c r="BI11" s="13">
        <f t="shared" si="26"/>
        <v>0</v>
      </c>
      <c r="BJ11" s="17">
        <v>108</v>
      </c>
      <c r="BK11" s="17" t="str">
        <f t="shared" si="27"/>
        <v/>
      </c>
      <c r="BL11" s="17" t="str">
        <f t="shared" si="28"/>
        <v/>
      </c>
    </row>
    <row r="12" spans="1:64" ht="24.95" customHeight="1" x14ac:dyDescent="0.15">
      <c r="A12" s="98"/>
      <c r="B12" s="34">
        <v>5</v>
      </c>
      <c r="C12" s="56" t="str">
        <f>IF(ISBLANK(P3),"",HLOOKUP(B12,$D$2:$AD$3,2,FALSE))</f>
        <v>大楠</v>
      </c>
      <c r="D12" s="57">
        <f>IF(R$8="","",R$8)</f>
        <v>7</v>
      </c>
      <c r="E12" s="58" t="str">
        <f t="shared" si="29"/>
        <v>○</v>
      </c>
      <c r="F12" s="59">
        <f>IF(P$8="","",P$8)</f>
        <v>3</v>
      </c>
      <c r="G12" s="57">
        <f>IF(R$9="","",R$9)</f>
        <v>5</v>
      </c>
      <c r="H12" s="58" t="str">
        <f t="shared" si="30"/>
        <v>○</v>
      </c>
      <c r="I12" s="59">
        <f>IF(P$9="","",P$9)</f>
        <v>0</v>
      </c>
      <c r="J12" s="57">
        <f>IF(R$10="","",R$10)</f>
        <v>4</v>
      </c>
      <c r="K12" s="58" t="str">
        <f t="shared" si="31"/>
        <v>○</v>
      </c>
      <c r="L12" s="59">
        <f>IF(P$10="","",P$10)</f>
        <v>2</v>
      </c>
      <c r="M12" s="57">
        <f>IF(R$11="","",R$11)</f>
        <v>2</v>
      </c>
      <c r="N12" s="58" t="str">
        <f>IF(M12="","",IF(M12&gt;O12,"○",IF(M12=O12,"△","●")))</f>
        <v>○</v>
      </c>
      <c r="O12" s="59">
        <f>IF(P$11="","",P$11)</f>
        <v>0</v>
      </c>
      <c r="P12" s="150"/>
      <c r="Q12" s="151"/>
      <c r="R12" s="152"/>
      <c r="S12" s="57">
        <f>VLOOKUP($B12*100+S$6,$AY$8:$BA$43,2,FALSE)</f>
        <v>1</v>
      </c>
      <c r="T12" s="58" t="str">
        <f>IF(S12="","",IF(S12&gt;U12,"○",IF(S12=U12,"△","●")))</f>
        <v>●</v>
      </c>
      <c r="U12" s="59">
        <f>VLOOKUP($B12*100+S$6,$AY$8:$BA$43,3,FALSE)</f>
        <v>2</v>
      </c>
      <c r="V12" s="134" t="str">
        <f t="shared" si="0"/>
        <v/>
      </c>
      <c r="W12" s="131" t="str">
        <f t="shared" si="1"/>
        <v/>
      </c>
      <c r="X12" s="131" t="str">
        <f t="shared" si="2"/>
        <v/>
      </c>
      <c r="Y12" s="131" t="str">
        <f t="shared" si="3"/>
        <v/>
      </c>
      <c r="Z12" s="131" t="str">
        <f t="shared" si="4"/>
        <v/>
      </c>
      <c r="AA12" s="131" t="str">
        <f t="shared" si="5"/>
        <v/>
      </c>
      <c r="AB12" s="131" t="str">
        <f t="shared" si="6"/>
        <v/>
      </c>
      <c r="AC12" s="131" t="str">
        <f t="shared" si="7"/>
        <v/>
      </c>
      <c r="AD12" s="135" t="str">
        <f t="shared" si="8"/>
        <v/>
      </c>
      <c r="AE12" s="60">
        <f t="shared" si="9"/>
        <v>5</v>
      </c>
      <c r="AF12" s="60">
        <f t="shared" si="10"/>
        <v>12</v>
      </c>
      <c r="AG12" s="61">
        <f t="shared" si="11"/>
        <v>4</v>
      </c>
      <c r="AH12" s="61">
        <f t="shared" si="12"/>
        <v>0</v>
      </c>
      <c r="AI12" s="61">
        <f t="shared" si="13"/>
        <v>1</v>
      </c>
      <c r="AJ12" s="61">
        <f t="shared" si="14"/>
        <v>0</v>
      </c>
      <c r="AK12" s="61">
        <f t="shared" si="15"/>
        <v>0</v>
      </c>
      <c r="AL12" s="61">
        <f t="shared" si="16"/>
        <v>19</v>
      </c>
      <c r="AM12" s="61">
        <f t="shared" si="17"/>
        <v>7</v>
      </c>
      <c r="AN12" s="61">
        <f t="shared" si="18"/>
        <v>12</v>
      </c>
      <c r="AO12" s="62">
        <f t="shared" si="19"/>
        <v>2</v>
      </c>
      <c r="AP12" s="78">
        <v>5</v>
      </c>
      <c r="AQ12" s="79">
        <f t="shared" si="20"/>
        <v>120121900</v>
      </c>
      <c r="AR12" s="136">
        <v>1</v>
      </c>
      <c r="AS12" s="133" t="str">
        <f t="shared" si="21"/>
        <v>長浦</v>
      </c>
      <c r="AT12" s="72">
        <v>1</v>
      </c>
      <c r="AU12" s="98" t="s">
        <v>36</v>
      </c>
      <c r="AV12" s="73">
        <v>3</v>
      </c>
      <c r="AW12" s="136">
        <v>6</v>
      </c>
      <c r="AX12" s="133" t="str">
        <f t="shared" si="22"/>
        <v>荻野</v>
      </c>
      <c r="AY12" s="84">
        <v>106</v>
      </c>
      <c r="AZ12" s="84">
        <f t="shared" si="23"/>
        <v>1</v>
      </c>
      <c r="BA12" s="84">
        <f t="shared" si="24"/>
        <v>3</v>
      </c>
      <c r="BC12" s="7">
        <v>2</v>
      </c>
      <c r="BD12" s="31" t="str">
        <f t="shared" si="25"/>
        <v>ラガッツオ</v>
      </c>
      <c r="BE12" s="23"/>
      <c r="BF12" s="30" t="s">
        <v>36</v>
      </c>
      <c r="BG12" s="24"/>
      <c r="BH12" s="32">
        <v>3</v>
      </c>
      <c r="BI12" s="13" t="str">
        <f t="shared" si="26"/>
        <v>ＩＯ
ブルー</v>
      </c>
      <c r="BJ12" s="17">
        <v>203</v>
      </c>
      <c r="BK12" s="17" t="str">
        <f t="shared" si="27"/>
        <v/>
      </c>
      <c r="BL12" s="17" t="str">
        <f t="shared" si="28"/>
        <v/>
      </c>
    </row>
    <row r="13" spans="1:64" ht="24.95" customHeight="1" x14ac:dyDescent="0.15">
      <c r="A13" s="98"/>
      <c r="B13" s="34">
        <v>6</v>
      </c>
      <c r="C13" s="56" t="str">
        <f>IF(ISBLANK(S3),"",HLOOKUP(B13,$D$2:$AD$3,2,FALSE))</f>
        <v>荻野</v>
      </c>
      <c r="D13" s="57">
        <f>IF(U$8="","",U$8)</f>
        <v>3</v>
      </c>
      <c r="E13" s="58" t="str">
        <f t="shared" si="29"/>
        <v>○</v>
      </c>
      <c r="F13" s="59">
        <f>IF(S$8="","",S$8)</f>
        <v>1</v>
      </c>
      <c r="G13" s="57">
        <f>IF(U$9="","",U$9)</f>
        <v>9</v>
      </c>
      <c r="H13" s="58" t="str">
        <f t="shared" si="30"/>
        <v>○</v>
      </c>
      <c r="I13" s="59">
        <f>IF(S$9="","",S$9)</f>
        <v>1</v>
      </c>
      <c r="J13" s="57">
        <f>IF(U$10="","",U$10)</f>
        <v>3</v>
      </c>
      <c r="K13" s="58" t="str">
        <f t="shared" si="31"/>
        <v>○</v>
      </c>
      <c r="L13" s="59">
        <f>IF(S$10="","",S$10)</f>
        <v>0</v>
      </c>
      <c r="M13" s="57">
        <f>IF(U$11="","",U$11)</f>
        <v>2</v>
      </c>
      <c r="N13" s="58" t="str">
        <f>IF(M13="","",IF(M13&gt;O13,"○",IF(M13=O13,"△","●")))</f>
        <v>△</v>
      </c>
      <c r="O13" s="59">
        <f>IF(S$11="","",S$11)</f>
        <v>2</v>
      </c>
      <c r="P13" s="57">
        <f>IF(U$12="","",U$12)</f>
        <v>2</v>
      </c>
      <c r="Q13" s="58" t="str">
        <f>IF(P13="","",IF(P13&gt;R13,"○",IF(P13=R13,"△","●")))</f>
        <v>○</v>
      </c>
      <c r="R13" s="59">
        <f>IF(S$12="","",S$12)</f>
        <v>1</v>
      </c>
      <c r="S13" s="150"/>
      <c r="T13" s="151"/>
      <c r="U13" s="152"/>
      <c r="V13" s="134" t="str">
        <f t="shared" si="0"/>
        <v/>
      </c>
      <c r="W13" s="131" t="str">
        <f t="shared" si="1"/>
        <v/>
      </c>
      <c r="X13" s="131" t="str">
        <f t="shared" si="2"/>
        <v/>
      </c>
      <c r="Y13" s="131" t="str">
        <f t="shared" si="3"/>
        <v/>
      </c>
      <c r="Z13" s="131" t="str">
        <f t="shared" si="4"/>
        <v/>
      </c>
      <c r="AA13" s="131" t="str">
        <f t="shared" si="5"/>
        <v/>
      </c>
      <c r="AB13" s="131" t="str">
        <f t="shared" si="6"/>
        <v/>
      </c>
      <c r="AC13" s="131" t="str">
        <f t="shared" si="7"/>
        <v/>
      </c>
      <c r="AD13" s="135" t="str">
        <f t="shared" si="8"/>
        <v/>
      </c>
      <c r="AE13" s="60">
        <f t="shared" si="9"/>
        <v>5</v>
      </c>
      <c r="AF13" s="60">
        <f t="shared" si="10"/>
        <v>13</v>
      </c>
      <c r="AG13" s="61">
        <f t="shared" si="11"/>
        <v>4</v>
      </c>
      <c r="AH13" s="61">
        <f t="shared" si="12"/>
        <v>1</v>
      </c>
      <c r="AI13" s="61">
        <f t="shared" si="13"/>
        <v>0</v>
      </c>
      <c r="AJ13" s="61">
        <f t="shared" si="14"/>
        <v>0</v>
      </c>
      <c r="AK13" s="61">
        <f t="shared" si="15"/>
        <v>0</v>
      </c>
      <c r="AL13" s="61">
        <f t="shared" si="16"/>
        <v>19</v>
      </c>
      <c r="AM13" s="61">
        <f t="shared" si="17"/>
        <v>5</v>
      </c>
      <c r="AN13" s="61">
        <f t="shared" si="18"/>
        <v>14</v>
      </c>
      <c r="AO13" s="62">
        <f t="shared" si="19"/>
        <v>1</v>
      </c>
      <c r="AP13" s="78">
        <v>6</v>
      </c>
      <c r="AQ13" s="79">
        <f t="shared" si="20"/>
        <v>130141900</v>
      </c>
      <c r="AR13" s="136">
        <v>1</v>
      </c>
      <c r="AS13" s="118" t="str">
        <f t="shared" si="21"/>
        <v>長浦</v>
      </c>
      <c r="AT13" s="136"/>
      <c r="AU13" s="137" t="s">
        <v>36</v>
      </c>
      <c r="AV13" s="123"/>
      <c r="AW13" s="136">
        <v>7</v>
      </c>
      <c r="AX13" s="118">
        <f t="shared" si="22"/>
        <v>0</v>
      </c>
      <c r="AY13" s="84">
        <v>107</v>
      </c>
      <c r="AZ13" s="84" t="str">
        <f t="shared" si="23"/>
        <v/>
      </c>
      <c r="BA13" s="84" t="str">
        <f t="shared" si="24"/>
        <v/>
      </c>
      <c r="BC13" s="7">
        <v>2</v>
      </c>
      <c r="BD13" s="31" t="str">
        <f t="shared" si="25"/>
        <v>ラガッツオ</v>
      </c>
      <c r="BE13" s="23"/>
      <c r="BF13" s="30" t="s">
        <v>36</v>
      </c>
      <c r="BG13" s="24"/>
      <c r="BH13" s="32">
        <v>5</v>
      </c>
      <c r="BI13" s="13" t="str">
        <f t="shared" si="26"/>
        <v>大楠</v>
      </c>
      <c r="BJ13" s="17">
        <v>205</v>
      </c>
      <c r="BK13" s="17" t="str">
        <f t="shared" si="27"/>
        <v/>
      </c>
      <c r="BL13" s="17" t="str">
        <f t="shared" si="28"/>
        <v/>
      </c>
    </row>
    <row r="14" spans="1:64" ht="24.95" customHeight="1" x14ac:dyDescent="0.15">
      <c r="A14" s="98"/>
      <c r="B14" s="84">
        <v>7</v>
      </c>
      <c r="C14" s="141" t="str">
        <f>IF(ISBLANK(V3),"",HLOOKUP(B14,$D$2:$AD$3,2,FALSE))</f>
        <v/>
      </c>
      <c r="D14" s="108" t="str">
        <f>IF(X$8="","",X$8)</f>
        <v/>
      </c>
      <c r="E14" s="108" t="str">
        <f t="shared" si="29"/>
        <v/>
      </c>
      <c r="F14" s="108" t="str">
        <f>IF(V$8="","",V$8)</f>
        <v/>
      </c>
      <c r="G14" s="108" t="str">
        <f>IF(X$9="","",X$9)</f>
        <v/>
      </c>
      <c r="H14" s="108" t="str">
        <f t="shared" si="30"/>
        <v/>
      </c>
      <c r="I14" s="108" t="str">
        <f>IF(V$9="","",V$9)</f>
        <v/>
      </c>
      <c r="J14" s="108" t="str">
        <f>IF(X$10="","",X$10)</f>
        <v/>
      </c>
      <c r="K14" s="108" t="str">
        <f t="shared" si="31"/>
        <v/>
      </c>
      <c r="L14" s="108" t="str">
        <f>IF(V$10="","",V$10)</f>
        <v/>
      </c>
      <c r="M14" s="108" t="str">
        <f>IF(X$11="","",X$11)</f>
        <v/>
      </c>
      <c r="N14" s="108" t="str">
        <f>IF(M14="","",IF(M14&gt;O14,"○",IF(M14=O14,"△","●")))</f>
        <v/>
      </c>
      <c r="O14" s="108" t="str">
        <f>IF(V$11="","",V$11)</f>
        <v/>
      </c>
      <c r="P14" s="108" t="str">
        <f>IF(X$12="","",X$12)</f>
        <v/>
      </c>
      <c r="Q14" s="108" t="str">
        <f>IF(P14="","",IF(P14&gt;R14,"○",IF(P14=R14,"△","●")))</f>
        <v/>
      </c>
      <c r="R14" s="108" t="str">
        <f>IF(V$12="","",V$12)</f>
        <v/>
      </c>
      <c r="S14" s="108" t="str">
        <f>IF(X$13="","",X$13)</f>
        <v/>
      </c>
      <c r="T14" s="108" t="str">
        <f>IF(S14="","",IF(S14&gt;U14,"○",IF(S14=U14,"△","●")))</f>
        <v/>
      </c>
      <c r="U14" s="108" t="str">
        <f>IF(V$13="","",V$13)</f>
        <v/>
      </c>
      <c r="V14" s="181"/>
      <c r="W14" s="182"/>
      <c r="X14" s="182"/>
      <c r="Y14" s="116" t="str">
        <f t="shared" si="3"/>
        <v/>
      </c>
      <c r="Z14" s="116" t="str">
        <f t="shared" si="4"/>
        <v/>
      </c>
      <c r="AA14" s="116" t="str">
        <f t="shared" si="5"/>
        <v/>
      </c>
      <c r="AB14" s="116" t="str">
        <f t="shared" si="6"/>
        <v/>
      </c>
      <c r="AC14" s="116" t="str">
        <f t="shared" si="7"/>
        <v/>
      </c>
      <c r="AD14" s="116" t="str">
        <f t="shared" si="8"/>
        <v/>
      </c>
      <c r="AE14" s="108">
        <f t="shared" si="9"/>
        <v>0</v>
      </c>
      <c r="AF14" s="108">
        <f t="shared" si="10"/>
        <v>0</v>
      </c>
      <c r="AG14" s="109">
        <f t="shared" si="11"/>
        <v>0</v>
      </c>
      <c r="AH14" s="109">
        <f t="shared" si="12"/>
        <v>0</v>
      </c>
      <c r="AI14" s="109">
        <f t="shared" si="13"/>
        <v>0</v>
      </c>
      <c r="AJ14" s="109">
        <f t="shared" si="14"/>
        <v>0</v>
      </c>
      <c r="AK14" s="109">
        <f t="shared" si="15"/>
        <v>0</v>
      </c>
      <c r="AL14" s="109">
        <f t="shared" si="16"/>
        <v>0</v>
      </c>
      <c r="AM14" s="109">
        <f t="shared" si="17"/>
        <v>0</v>
      </c>
      <c r="AN14" s="109">
        <f t="shared" si="18"/>
        <v>0</v>
      </c>
      <c r="AO14" s="110" t="e">
        <f t="shared" si="19"/>
        <v>#N/A</v>
      </c>
      <c r="AP14" s="78">
        <v>7</v>
      </c>
      <c r="AQ14" s="101"/>
      <c r="AR14" s="136">
        <v>1</v>
      </c>
      <c r="AS14" s="118" t="str">
        <f t="shared" si="21"/>
        <v>長浦</v>
      </c>
      <c r="AT14" s="136"/>
      <c r="AU14" s="137" t="s">
        <v>36</v>
      </c>
      <c r="AV14" s="123"/>
      <c r="AW14" s="136">
        <v>8</v>
      </c>
      <c r="AX14" s="118">
        <f t="shared" si="22"/>
        <v>0</v>
      </c>
      <c r="AY14" s="84">
        <v>108</v>
      </c>
      <c r="AZ14" s="84" t="str">
        <f t="shared" si="23"/>
        <v/>
      </c>
      <c r="BA14" s="84" t="str">
        <f t="shared" si="24"/>
        <v/>
      </c>
      <c r="BC14" s="7">
        <v>2</v>
      </c>
      <c r="BD14" s="31" t="str">
        <f t="shared" si="25"/>
        <v>ラガッツオ</v>
      </c>
      <c r="BE14" s="23"/>
      <c r="BF14" s="30" t="s">
        <v>36</v>
      </c>
      <c r="BG14" s="24"/>
      <c r="BH14" s="32">
        <v>7</v>
      </c>
      <c r="BI14" s="13">
        <f t="shared" si="26"/>
        <v>0</v>
      </c>
      <c r="BJ14" s="17">
        <v>207</v>
      </c>
      <c r="BK14" s="17" t="str">
        <f t="shared" si="27"/>
        <v/>
      </c>
      <c r="BL14" s="17" t="str">
        <f t="shared" si="28"/>
        <v/>
      </c>
    </row>
    <row r="15" spans="1:64" ht="24.95" customHeight="1" x14ac:dyDescent="0.15">
      <c r="A15" s="98"/>
      <c r="B15" s="83">
        <v>8</v>
      </c>
      <c r="C15" s="132" t="str">
        <f>IF(ISBLANK(Y3),"",HLOOKUP(B15,$D$2:$AD$3,2,FALSE))</f>
        <v/>
      </c>
      <c r="D15" s="131" t="str">
        <f>IF(AA$8="","",AA$8)</f>
        <v/>
      </c>
      <c r="E15" s="131" t="str">
        <f t="shared" si="29"/>
        <v/>
      </c>
      <c r="F15" s="131" t="str">
        <f>IF(Y$8="","",Y$8)</f>
        <v/>
      </c>
      <c r="G15" s="131" t="str">
        <f>IF(AA$9="","",AA$9)</f>
        <v/>
      </c>
      <c r="H15" s="131" t="str">
        <f t="shared" si="30"/>
        <v/>
      </c>
      <c r="I15" s="131" t="str">
        <f>IF(Y$9="","",Y$9)</f>
        <v/>
      </c>
      <c r="J15" s="131" t="str">
        <f>IF(AA$10="","",AA$10)</f>
        <v/>
      </c>
      <c r="K15" s="131" t="str">
        <f t="shared" si="31"/>
        <v/>
      </c>
      <c r="L15" s="131" t="str">
        <f>IF(Y$10="","",Y$10)</f>
        <v/>
      </c>
      <c r="M15" s="131" t="str">
        <f>IF(AA$11="","",AA$11)</f>
        <v/>
      </c>
      <c r="N15" s="131" t="str">
        <f>IF(M15="","",IF(M15&gt;O15,"○",IF(M15=O15,"△","●")))</f>
        <v/>
      </c>
      <c r="O15" s="131" t="str">
        <f>IF(Y$11="","",Y$11)</f>
        <v/>
      </c>
      <c r="P15" s="131" t="str">
        <f>IF(AA$12="","",AA$12)</f>
        <v/>
      </c>
      <c r="Q15" s="131" t="str">
        <f>IF(P15="","",IF(P15&gt;R15,"○",IF(P15=R15,"△","●")))</f>
        <v/>
      </c>
      <c r="R15" s="131" t="str">
        <f>IF(Y$12="","",Y$12)</f>
        <v/>
      </c>
      <c r="S15" s="131" t="str">
        <f>IF(AA$13="","",AA$13)</f>
        <v/>
      </c>
      <c r="T15" s="131" t="str">
        <f>IF(S15="","",IF(S15&gt;U15,"○",IF(S15=U15,"△","●")))</f>
        <v/>
      </c>
      <c r="U15" s="131" t="str">
        <f>IF(Y$13="","",Y$13)</f>
        <v/>
      </c>
      <c r="V15" s="129" t="str">
        <f>IF(AA$14="","",AA$14)</f>
        <v/>
      </c>
      <c r="W15" s="130" t="str">
        <f>IF(V15="","",IF(V15&gt;X15,"○",IF(V15=X15,"△","●")))</f>
        <v/>
      </c>
      <c r="X15" s="130" t="str">
        <f>IF(Y$14="","",Y$14)</f>
        <v/>
      </c>
      <c r="Y15" s="176"/>
      <c r="Z15" s="177"/>
      <c r="AA15" s="177"/>
      <c r="AB15" s="131" t="str">
        <f t="shared" si="6"/>
        <v/>
      </c>
      <c r="AC15" s="131" t="str">
        <f t="shared" si="7"/>
        <v/>
      </c>
      <c r="AD15" s="131" t="str">
        <f t="shared" si="8"/>
        <v/>
      </c>
      <c r="AE15" s="116">
        <f t="shared" si="9"/>
        <v>0</v>
      </c>
      <c r="AF15" s="116">
        <f t="shared" si="10"/>
        <v>0</v>
      </c>
      <c r="AG15" s="78">
        <f t="shared" si="11"/>
        <v>0</v>
      </c>
      <c r="AH15" s="78">
        <f t="shared" si="12"/>
        <v>0</v>
      </c>
      <c r="AI15" s="78">
        <f t="shared" si="13"/>
        <v>0</v>
      </c>
      <c r="AJ15" s="78">
        <f t="shared" si="14"/>
        <v>0</v>
      </c>
      <c r="AK15" s="78">
        <f t="shared" si="15"/>
        <v>0</v>
      </c>
      <c r="AL15" s="78">
        <f t="shared" si="16"/>
        <v>0</v>
      </c>
      <c r="AM15" s="78">
        <f t="shared" si="17"/>
        <v>0</v>
      </c>
      <c r="AN15" s="78">
        <f t="shared" si="18"/>
        <v>0</v>
      </c>
      <c r="AO15" s="117" t="e">
        <f t="shared" si="19"/>
        <v>#N/A</v>
      </c>
      <c r="AP15" s="78">
        <v>8</v>
      </c>
      <c r="AQ15" s="101"/>
      <c r="AR15" s="87"/>
      <c r="AS15" s="120" t="str">
        <f t="shared" si="21"/>
        <v/>
      </c>
      <c r="AT15" s="87"/>
      <c r="AU15" s="121" t="s">
        <v>36</v>
      </c>
      <c r="AV15" s="122"/>
      <c r="AW15" s="87"/>
      <c r="AX15" s="120" t="str">
        <f t="shared" si="22"/>
        <v/>
      </c>
      <c r="AY15" s="84">
        <v>109</v>
      </c>
      <c r="AZ15" s="84" t="str">
        <f t="shared" si="23"/>
        <v/>
      </c>
      <c r="BA15" s="84" t="str">
        <f t="shared" si="24"/>
        <v/>
      </c>
      <c r="BC15" s="7"/>
      <c r="BD15" s="31"/>
      <c r="BE15" s="23"/>
      <c r="BF15" s="30"/>
      <c r="BG15" s="24"/>
      <c r="BH15" s="32"/>
      <c r="BI15" s="13"/>
      <c r="BJ15" s="17"/>
      <c r="BK15" s="17"/>
      <c r="BL15" s="17"/>
    </row>
    <row r="16" spans="1:64" ht="24.95" customHeight="1" x14ac:dyDescent="0.15">
      <c r="A16" s="98"/>
      <c r="B16" s="84">
        <v>9</v>
      </c>
      <c r="C16" s="111" t="str">
        <f>IF(ISBLANK(AB3),"",HLOOKUP(B16,$D$2:$AD$3,2,FALSE))</f>
        <v/>
      </c>
      <c r="D16" s="112" t="str">
        <f>IF(AD$8="","",AD$8)</f>
        <v/>
      </c>
      <c r="E16" s="112" t="str">
        <f t="shared" si="29"/>
        <v/>
      </c>
      <c r="F16" s="112" t="str">
        <f>IF(AB$8="","",AB$8)</f>
        <v/>
      </c>
      <c r="G16" s="112" t="str">
        <f>IF(AD$9="","",AD$9)</f>
        <v/>
      </c>
      <c r="H16" s="112" t="str">
        <f t="shared" si="30"/>
        <v/>
      </c>
      <c r="I16" s="112" t="str">
        <f>IF(AB$9="","",AB$9)</f>
        <v/>
      </c>
      <c r="J16" s="112" t="str">
        <f>IF(AD$10="","",AD$10)</f>
        <v/>
      </c>
      <c r="K16" s="112" t="str">
        <f t="shared" si="31"/>
        <v/>
      </c>
      <c r="L16" s="112" t="str">
        <f>IF(AB$10="","",AB$10)</f>
        <v/>
      </c>
      <c r="M16" s="112" t="str">
        <f>IF(AD$11="","",AD$11)</f>
        <v/>
      </c>
      <c r="N16" s="112" t="str">
        <f>IF(M16="","",IF(M16&gt;O16,"○",IF(M16=O16,"△","●")))</f>
        <v/>
      </c>
      <c r="O16" s="112" t="str">
        <f>IF(AB$11="","",AB$11)</f>
        <v/>
      </c>
      <c r="P16" s="112" t="str">
        <f>IF(AD$12="","",AD$12)</f>
        <v/>
      </c>
      <c r="Q16" s="112" t="str">
        <f>IF(P16="","",IF(P16&gt;R16,"○",IF(P16=R16,"△","●")))</f>
        <v/>
      </c>
      <c r="R16" s="112" t="str">
        <f>IF(AB$12="","",AB$12)</f>
        <v/>
      </c>
      <c r="S16" s="112" t="str">
        <f>IF(AD$13="","",AD$13)</f>
        <v/>
      </c>
      <c r="T16" s="112" t="str">
        <f>IF(S16="","",IF(S16&gt;U16,"○",IF(S16=U16,"△","●")))</f>
        <v/>
      </c>
      <c r="U16" s="112" t="str">
        <f>IF(AB$13="","",AB$13)</f>
        <v/>
      </c>
      <c r="V16" s="114" t="str">
        <f>IF(AD$14="","",AD$14)</f>
        <v/>
      </c>
      <c r="W16" s="115" t="str">
        <f>IF(V16="","",IF(V16&gt;X16,"○",IF(V16=X16,"△","●")))</f>
        <v/>
      </c>
      <c r="X16" s="115" t="str">
        <f>IF(AB$14="","",AB$14)</f>
        <v/>
      </c>
      <c r="Y16" s="112" t="str">
        <f>IF(AD$15="","",AD$15)</f>
        <v/>
      </c>
      <c r="Z16" s="112" t="str">
        <f>IF(Y16="","",IF(Y16&gt;AA16,"○",IF(Y16=AA16,"△","●")))</f>
        <v/>
      </c>
      <c r="AA16" s="112" t="str">
        <f>IF(AB$15="","",AB$15)</f>
        <v/>
      </c>
      <c r="AB16" s="178"/>
      <c r="AC16" s="179"/>
      <c r="AD16" s="179"/>
      <c r="AE16" s="116"/>
      <c r="AF16" s="116"/>
      <c r="AG16" s="78"/>
      <c r="AH16" s="78"/>
      <c r="AI16" s="78"/>
      <c r="AJ16" s="78"/>
      <c r="AK16" s="78"/>
      <c r="AL16" s="78"/>
      <c r="AM16" s="78"/>
      <c r="AN16" s="78"/>
      <c r="AO16" s="117"/>
      <c r="AP16" s="78">
        <v>9</v>
      </c>
      <c r="AQ16" s="101"/>
      <c r="AR16" s="136">
        <v>2</v>
      </c>
      <c r="AS16" s="133" t="str">
        <f t="shared" si="21"/>
        <v>ラガッツオ</v>
      </c>
      <c r="AT16" s="72">
        <v>0</v>
      </c>
      <c r="AU16" s="98" t="s">
        <v>36</v>
      </c>
      <c r="AV16" s="73">
        <v>3</v>
      </c>
      <c r="AW16" s="136">
        <v>3</v>
      </c>
      <c r="AX16" s="133" t="str">
        <f t="shared" si="22"/>
        <v>ＩＯ
ブルー</v>
      </c>
      <c r="AY16" s="84">
        <v>203</v>
      </c>
      <c r="AZ16" s="84">
        <f t="shared" si="23"/>
        <v>0</v>
      </c>
      <c r="BA16" s="84">
        <f t="shared" si="24"/>
        <v>3</v>
      </c>
      <c r="BC16" s="7"/>
      <c r="BD16" s="31"/>
      <c r="BE16" s="23"/>
      <c r="BF16" s="30"/>
      <c r="BG16" s="24"/>
      <c r="BH16" s="32"/>
      <c r="BI16" s="13"/>
      <c r="BJ16" s="17"/>
      <c r="BK16" s="17"/>
      <c r="BL16" s="17"/>
    </row>
    <row r="17" spans="1:64" ht="24.95" customHeight="1" x14ac:dyDescent="0.15">
      <c r="A17" s="98"/>
      <c r="B17" s="63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64" t="s">
        <v>25</v>
      </c>
      <c r="T17" s="64"/>
      <c r="U17" s="64"/>
      <c r="V17" s="64"/>
      <c r="W17" s="64"/>
      <c r="X17" s="64"/>
      <c r="Y17" s="64"/>
      <c r="Z17" s="64"/>
      <c r="AA17" s="65"/>
      <c r="AB17" s="102"/>
      <c r="AC17" s="102"/>
      <c r="AD17" s="102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14"/>
      <c r="AQ17" s="101"/>
      <c r="AR17" s="136">
        <v>2</v>
      </c>
      <c r="AS17" s="133" t="str">
        <f t="shared" si="21"/>
        <v>ラガッツオ</v>
      </c>
      <c r="AT17" s="72">
        <v>0</v>
      </c>
      <c r="AU17" s="98" t="s">
        <v>36</v>
      </c>
      <c r="AV17" s="73">
        <v>9</v>
      </c>
      <c r="AW17" s="136">
        <v>4</v>
      </c>
      <c r="AX17" s="133" t="str">
        <f t="shared" si="22"/>
        <v>スワ</v>
      </c>
      <c r="AY17" s="84">
        <v>204</v>
      </c>
      <c r="AZ17" s="84">
        <f t="shared" si="23"/>
        <v>0</v>
      </c>
      <c r="BA17" s="84">
        <f t="shared" si="24"/>
        <v>9</v>
      </c>
      <c r="BC17" s="7">
        <v>3</v>
      </c>
      <c r="BD17" s="31" t="str">
        <f t="shared" ref="BD17:BD29" si="32">HLOOKUP(BC17,$D$2:$AD$3,2,FALSE)</f>
        <v>ＩＯ
ブルー</v>
      </c>
      <c r="BE17" s="23"/>
      <c r="BF17" s="30" t="s">
        <v>36</v>
      </c>
      <c r="BG17" s="24"/>
      <c r="BH17" s="32">
        <v>5</v>
      </c>
      <c r="BI17" s="13" t="str">
        <f t="shared" ref="BI17:BI29" si="33">HLOOKUP(BH17,$D$2:$AD$3,2,FALSE)</f>
        <v>大楠</v>
      </c>
      <c r="BJ17" s="17">
        <v>305</v>
      </c>
      <c r="BK17" s="17" t="str">
        <f t="shared" ref="BK17:BK29" si="34">IF(BE17&lt;&gt;"",BE17,"")</f>
        <v/>
      </c>
      <c r="BL17" s="17" t="str">
        <f t="shared" ref="BL17:BL29" si="35">IF(BG17&lt;&gt;"",BG17,"")</f>
        <v/>
      </c>
    </row>
    <row r="18" spans="1:64" ht="24.95" customHeight="1" x14ac:dyDescent="0.15">
      <c r="A18" s="33"/>
      <c r="B18" s="34"/>
      <c r="C18" s="66"/>
      <c r="D18" s="66"/>
      <c r="E18" s="66"/>
      <c r="F18" s="6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66"/>
      <c r="X18" s="66"/>
      <c r="Y18" s="66"/>
      <c r="Z18" s="66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84"/>
      <c r="AR18" s="136">
        <v>2</v>
      </c>
      <c r="AS18" s="133" t="str">
        <f t="shared" si="21"/>
        <v>ラガッツオ</v>
      </c>
      <c r="AT18" s="72">
        <v>0</v>
      </c>
      <c r="AU18" s="98" t="s">
        <v>36</v>
      </c>
      <c r="AV18" s="73">
        <v>5</v>
      </c>
      <c r="AW18" s="136">
        <v>5</v>
      </c>
      <c r="AX18" s="133" t="str">
        <f t="shared" si="22"/>
        <v>大楠</v>
      </c>
      <c r="AY18" s="84">
        <v>205</v>
      </c>
      <c r="AZ18" s="84">
        <f t="shared" si="23"/>
        <v>0</v>
      </c>
      <c r="BA18" s="84">
        <f t="shared" si="24"/>
        <v>5</v>
      </c>
      <c r="BC18" s="7">
        <v>3</v>
      </c>
      <c r="BD18" s="31" t="str">
        <f t="shared" si="32"/>
        <v>ＩＯ
ブルー</v>
      </c>
      <c r="BE18" s="23"/>
      <c r="BF18" s="30" t="s">
        <v>36</v>
      </c>
      <c r="BG18" s="24"/>
      <c r="BH18" s="32">
        <v>7</v>
      </c>
      <c r="BI18" s="13">
        <f t="shared" si="33"/>
        <v>0</v>
      </c>
      <c r="BJ18" s="17">
        <v>307</v>
      </c>
      <c r="BK18" s="17" t="str">
        <f t="shared" si="34"/>
        <v/>
      </c>
      <c r="BL18" s="17" t="str">
        <f t="shared" si="35"/>
        <v/>
      </c>
    </row>
    <row r="19" spans="1:64" ht="24.95" customHeight="1" x14ac:dyDescent="0.15">
      <c r="A19" s="33"/>
      <c r="B19" s="34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34"/>
      <c r="V19" s="34"/>
      <c r="W19" s="66"/>
      <c r="X19" s="66"/>
      <c r="Y19" s="66"/>
      <c r="Z19" s="66"/>
      <c r="AA19" s="34"/>
      <c r="AB19" s="34"/>
      <c r="AC19" s="34"/>
      <c r="AD19" s="34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34"/>
      <c r="AP19" s="34"/>
      <c r="AQ19" s="83"/>
      <c r="AR19" s="136">
        <v>2</v>
      </c>
      <c r="AS19" s="133" t="str">
        <f t="shared" si="21"/>
        <v>ラガッツオ</v>
      </c>
      <c r="AT19" s="72">
        <v>1</v>
      </c>
      <c r="AU19" s="98" t="s">
        <v>36</v>
      </c>
      <c r="AV19" s="73">
        <v>9</v>
      </c>
      <c r="AW19" s="136">
        <v>6</v>
      </c>
      <c r="AX19" s="133" t="str">
        <f t="shared" si="22"/>
        <v>荻野</v>
      </c>
      <c r="AY19" s="84">
        <v>206</v>
      </c>
      <c r="AZ19" s="84">
        <f t="shared" si="23"/>
        <v>1</v>
      </c>
      <c r="BA19" s="84">
        <f t="shared" si="24"/>
        <v>9</v>
      </c>
      <c r="BC19" s="7">
        <v>3</v>
      </c>
      <c r="BD19" s="31" t="str">
        <f t="shared" si="32"/>
        <v>ＩＯ
ブルー</v>
      </c>
      <c r="BE19" s="23"/>
      <c r="BF19" s="30" t="s">
        <v>36</v>
      </c>
      <c r="BG19" s="24"/>
      <c r="BH19" s="32">
        <v>8</v>
      </c>
      <c r="BI19" s="13">
        <f t="shared" si="33"/>
        <v>0</v>
      </c>
      <c r="BJ19" s="17">
        <v>308</v>
      </c>
      <c r="BK19" s="17" t="str">
        <f t="shared" si="34"/>
        <v/>
      </c>
      <c r="BL19" s="17" t="str">
        <f t="shared" si="35"/>
        <v/>
      </c>
    </row>
    <row r="20" spans="1:64" ht="24.95" customHeight="1" x14ac:dyDescent="0.15">
      <c r="A20" s="33"/>
      <c r="B20" s="34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34"/>
      <c r="V20" s="34"/>
      <c r="W20" s="66"/>
      <c r="X20" s="66"/>
      <c r="Y20" s="66"/>
      <c r="Z20" s="66"/>
      <c r="AA20" s="34"/>
      <c r="AB20" s="34"/>
      <c r="AC20" s="34"/>
      <c r="AD20" s="34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34"/>
      <c r="AR20" s="136">
        <v>2</v>
      </c>
      <c r="AS20" s="118" t="str">
        <f t="shared" si="21"/>
        <v>ラガッツオ</v>
      </c>
      <c r="AT20" s="136"/>
      <c r="AU20" s="137" t="s">
        <v>36</v>
      </c>
      <c r="AV20" s="123"/>
      <c r="AW20" s="136">
        <v>7</v>
      </c>
      <c r="AX20" s="118">
        <f t="shared" si="22"/>
        <v>0</v>
      </c>
      <c r="AY20" s="84">
        <v>207</v>
      </c>
      <c r="AZ20" s="84" t="str">
        <f t="shared" si="23"/>
        <v/>
      </c>
      <c r="BA20" s="84" t="str">
        <f t="shared" si="24"/>
        <v/>
      </c>
      <c r="BC20" s="8">
        <v>3</v>
      </c>
      <c r="BD20" s="18" t="str">
        <f t="shared" si="32"/>
        <v>ＩＯ
ブルー</v>
      </c>
      <c r="BE20" s="25"/>
      <c r="BF20" s="16" t="s">
        <v>36</v>
      </c>
      <c r="BG20" s="26"/>
      <c r="BH20" s="9">
        <v>9</v>
      </c>
      <c r="BI20" s="14">
        <f t="shared" si="33"/>
        <v>0</v>
      </c>
      <c r="BJ20" s="17">
        <v>309</v>
      </c>
      <c r="BK20" s="17" t="str">
        <f t="shared" si="34"/>
        <v/>
      </c>
      <c r="BL20" s="17" t="str">
        <f t="shared" si="35"/>
        <v/>
      </c>
    </row>
    <row r="21" spans="1:64" ht="24.95" customHeight="1" x14ac:dyDescent="0.15">
      <c r="A21" s="33"/>
      <c r="B21" s="3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66"/>
      <c r="AN21" s="66"/>
      <c r="AO21" s="66"/>
      <c r="AP21" s="66"/>
      <c r="AQ21" s="34"/>
      <c r="AR21" s="136">
        <v>2</v>
      </c>
      <c r="AS21" s="118" t="str">
        <f t="shared" si="21"/>
        <v>ラガッツオ</v>
      </c>
      <c r="AT21" s="136"/>
      <c r="AU21" s="137" t="s">
        <v>36</v>
      </c>
      <c r="AV21" s="123"/>
      <c r="AW21" s="136">
        <v>8</v>
      </c>
      <c r="AX21" s="118">
        <f t="shared" si="22"/>
        <v>0</v>
      </c>
      <c r="AY21" s="84">
        <v>208</v>
      </c>
      <c r="AZ21" s="84" t="str">
        <f t="shared" si="23"/>
        <v/>
      </c>
      <c r="BA21" s="84" t="str">
        <f t="shared" si="24"/>
        <v/>
      </c>
      <c r="BC21" s="7">
        <v>4</v>
      </c>
      <c r="BD21" s="31" t="str">
        <f t="shared" si="32"/>
        <v>スワ</v>
      </c>
      <c r="BE21" s="23"/>
      <c r="BF21" s="30" t="s">
        <v>36</v>
      </c>
      <c r="BG21" s="24"/>
      <c r="BH21" s="32">
        <v>5</v>
      </c>
      <c r="BI21" s="13" t="str">
        <f t="shared" si="33"/>
        <v>大楠</v>
      </c>
      <c r="BJ21" s="17">
        <v>405</v>
      </c>
      <c r="BK21" s="17" t="str">
        <f t="shared" si="34"/>
        <v/>
      </c>
      <c r="BL21" s="17" t="str">
        <f t="shared" si="35"/>
        <v/>
      </c>
    </row>
    <row r="22" spans="1:64" ht="24.95" customHeight="1" x14ac:dyDescent="0.15">
      <c r="A22" s="33"/>
      <c r="B22" s="34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87"/>
      <c r="AS22" s="120" t="str">
        <f t="shared" si="21"/>
        <v/>
      </c>
      <c r="AT22" s="87"/>
      <c r="AU22" s="121" t="s">
        <v>36</v>
      </c>
      <c r="AV22" s="122"/>
      <c r="AW22" s="87"/>
      <c r="AX22" s="120" t="str">
        <f t="shared" si="22"/>
        <v/>
      </c>
      <c r="AY22" s="84">
        <v>209</v>
      </c>
      <c r="AZ22" s="84" t="str">
        <f t="shared" si="23"/>
        <v/>
      </c>
      <c r="BA22" s="84" t="str">
        <f t="shared" si="24"/>
        <v/>
      </c>
      <c r="BC22" s="7">
        <v>4</v>
      </c>
      <c r="BD22" s="31" t="str">
        <f t="shared" si="32"/>
        <v>スワ</v>
      </c>
      <c r="BE22" s="23"/>
      <c r="BF22" s="30" t="s">
        <v>36</v>
      </c>
      <c r="BG22" s="24"/>
      <c r="BH22" s="32">
        <v>8</v>
      </c>
      <c r="BI22" s="13">
        <f t="shared" si="33"/>
        <v>0</v>
      </c>
      <c r="BJ22" s="17">
        <v>408</v>
      </c>
      <c r="BK22" s="17" t="str">
        <f t="shared" si="34"/>
        <v/>
      </c>
      <c r="BL22" s="17" t="str">
        <f t="shared" si="35"/>
        <v/>
      </c>
    </row>
    <row r="23" spans="1:64" ht="24.95" customHeigh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88">
        <v>3</v>
      </c>
      <c r="AS23" s="92" t="str">
        <f t="shared" si="21"/>
        <v>ＩＯ
ブルー</v>
      </c>
      <c r="AT23" s="74">
        <v>1</v>
      </c>
      <c r="AU23" s="67" t="s">
        <v>36</v>
      </c>
      <c r="AV23" s="75">
        <v>6</v>
      </c>
      <c r="AW23" s="88">
        <v>4</v>
      </c>
      <c r="AX23" s="92" t="str">
        <f t="shared" si="22"/>
        <v>スワ</v>
      </c>
      <c r="AY23" s="84">
        <v>304</v>
      </c>
      <c r="AZ23" s="84">
        <f t="shared" si="23"/>
        <v>1</v>
      </c>
      <c r="BA23" s="84">
        <f t="shared" si="24"/>
        <v>6</v>
      </c>
      <c r="BC23" s="8">
        <v>4</v>
      </c>
      <c r="BD23" s="18" t="str">
        <f t="shared" si="32"/>
        <v>スワ</v>
      </c>
      <c r="BE23" s="25"/>
      <c r="BF23" s="16" t="s">
        <v>36</v>
      </c>
      <c r="BG23" s="26"/>
      <c r="BH23" s="9">
        <v>9</v>
      </c>
      <c r="BI23" s="14">
        <f t="shared" si="33"/>
        <v>0</v>
      </c>
      <c r="BJ23" s="17">
        <v>409</v>
      </c>
      <c r="BK23" s="17" t="str">
        <f t="shared" si="34"/>
        <v/>
      </c>
      <c r="BL23" s="17" t="str">
        <f t="shared" si="35"/>
        <v/>
      </c>
    </row>
    <row r="24" spans="1:64" ht="24.95" customHeight="1" x14ac:dyDescent="0.1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136">
        <v>3</v>
      </c>
      <c r="AS24" s="133" t="str">
        <f t="shared" si="21"/>
        <v>ＩＯ
ブルー</v>
      </c>
      <c r="AT24" s="72">
        <v>2</v>
      </c>
      <c r="AU24" s="98" t="s">
        <v>36</v>
      </c>
      <c r="AV24" s="73">
        <v>4</v>
      </c>
      <c r="AW24" s="136">
        <v>5</v>
      </c>
      <c r="AX24" s="133" t="str">
        <f t="shared" si="22"/>
        <v>大楠</v>
      </c>
      <c r="AY24" s="84">
        <v>305</v>
      </c>
      <c r="AZ24" s="84">
        <f t="shared" si="23"/>
        <v>2</v>
      </c>
      <c r="BA24" s="84">
        <f t="shared" si="24"/>
        <v>4</v>
      </c>
      <c r="BC24" s="7">
        <v>5</v>
      </c>
      <c r="BD24" s="31" t="str">
        <f t="shared" si="32"/>
        <v>大楠</v>
      </c>
      <c r="BE24" s="23"/>
      <c r="BF24" s="30" t="s">
        <v>36</v>
      </c>
      <c r="BG24" s="24"/>
      <c r="BH24" s="32">
        <v>6</v>
      </c>
      <c r="BI24" s="13" t="str">
        <f t="shared" si="33"/>
        <v>荻野</v>
      </c>
      <c r="BJ24" s="17">
        <v>506</v>
      </c>
      <c r="BK24" s="17" t="str">
        <f t="shared" si="34"/>
        <v/>
      </c>
      <c r="BL24" s="17" t="str">
        <f t="shared" si="35"/>
        <v/>
      </c>
    </row>
    <row r="25" spans="1:64" ht="24.95" customHeight="1" x14ac:dyDescent="0.15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136">
        <v>3</v>
      </c>
      <c r="AS25" s="133" t="str">
        <f t="shared" si="21"/>
        <v>ＩＯ
ブルー</v>
      </c>
      <c r="AT25" s="72">
        <v>0</v>
      </c>
      <c r="AU25" s="98" t="s">
        <v>36</v>
      </c>
      <c r="AV25" s="73">
        <v>3</v>
      </c>
      <c r="AW25" s="136">
        <v>6</v>
      </c>
      <c r="AX25" s="133" t="str">
        <f t="shared" si="22"/>
        <v>荻野</v>
      </c>
      <c r="AY25" s="84">
        <v>306</v>
      </c>
      <c r="AZ25" s="84">
        <f t="shared" si="23"/>
        <v>0</v>
      </c>
      <c r="BA25" s="84">
        <f t="shared" si="24"/>
        <v>3</v>
      </c>
      <c r="BC25" s="7">
        <v>5</v>
      </c>
      <c r="BD25" s="31" t="str">
        <f t="shared" si="32"/>
        <v>大楠</v>
      </c>
      <c r="BE25" s="23"/>
      <c r="BF25" s="30" t="s">
        <v>36</v>
      </c>
      <c r="BG25" s="24"/>
      <c r="BH25" s="32">
        <v>7</v>
      </c>
      <c r="BI25" s="13">
        <f t="shared" si="33"/>
        <v>0</v>
      </c>
      <c r="BJ25" s="17">
        <v>507</v>
      </c>
      <c r="BK25" s="17" t="str">
        <f t="shared" si="34"/>
        <v/>
      </c>
      <c r="BL25" s="17" t="str">
        <f t="shared" si="35"/>
        <v/>
      </c>
    </row>
    <row r="26" spans="1:64" ht="24.95" customHeight="1" x14ac:dyDescent="0.1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136">
        <v>3</v>
      </c>
      <c r="AS26" s="118" t="str">
        <f t="shared" si="21"/>
        <v>ＩＯ
ブルー</v>
      </c>
      <c r="AT26" s="136"/>
      <c r="AU26" s="137" t="s">
        <v>36</v>
      </c>
      <c r="AV26" s="123"/>
      <c r="AW26" s="136">
        <v>7</v>
      </c>
      <c r="AX26" s="118">
        <f t="shared" si="22"/>
        <v>0</v>
      </c>
      <c r="AY26" s="84">
        <v>307</v>
      </c>
      <c r="AZ26" s="84" t="str">
        <f t="shared" si="23"/>
        <v/>
      </c>
      <c r="BA26" s="84" t="str">
        <f t="shared" si="24"/>
        <v/>
      </c>
      <c r="BC26" s="7">
        <v>6</v>
      </c>
      <c r="BD26" s="31" t="str">
        <f t="shared" si="32"/>
        <v>荻野</v>
      </c>
      <c r="BE26" s="23"/>
      <c r="BF26" s="30" t="s">
        <v>36</v>
      </c>
      <c r="BG26" s="24"/>
      <c r="BH26" s="32">
        <v>7</v>
      </c>
      <c r="BI26" s="13">
        <f t="shared" si="33"/>
        <v>0</v>
      </c>
      <c r="BJ26" s="17">
        <v>607</v>
      </c>
      <c r="BK26" s="17" t="str">
        <f t="shared" si="34"/>
        <v/>
      </c>
      <c r="BL26" s="17" t="str">
        <f t="shared" si="35"/>
        <v/>
      </c>
    </row>
    <row r="27" spans="1:64" ht="24.95" customHeight="1" x14ac:dyDescent="0.1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136">
        <v>3</v>
      </c>
      <c r="AS27" s="118" t="str">
        <f t="shared" si="21"/>
        <v>ＩＯ
ブルー</v>
      </c>
      <c r="AT27" s="136"/>
      <c r="AU27" s="137" t="s">
        <v>36</v>
      </c>
      <c r="AV27" s="123"/>
      <c r="AW27" s="136">
        <v>8</v>
      </c>
      <c r="AX27" s="118">
        <f t="shared" si="22"/>
        <v>0</v>
      </c>
      <c r="AY27" s="84">
        <v>308</v>
      </c>
      <c r="AZ27" s="84" t="str">
        <f t="shared" si="23"/>
        <v/>
      </c>
      <c r="BA27" s="84" t="str">
        <f t="shared" si="24"/>
        <v/>
      </c>
      <c r="BC27" s="7">
        <v>6</v>
      </c>
      <c r="BD27" s="31" t="str">
        <f t="shared" si="32"/>
        <v>荻野</v>
      </c>
      <c r="BE27" s="23"/>
      <c r="BF27" s="30" t="s">
        <v>36</v>
      </c>
      <c r="BG27" s="24"/>
      <c r="BH27" s="32">
        <v>8</v>
      </c>
      <c r="BI27" s="13">
        <f t="shared" si="33"/>
        <v>0</v>
      </c>
      <c r="BJ27" s="17">
        <v>608</v>
      </c>
      <c r="BK27" s="17" t="str">
        <f t="shared" si="34"/>
        <v/>
      </c>
      <c r="BL27" s="17" t="str">
        <f t="shared" si="35"/>
        <v/>
      </c>
    </row>
    <row r="28" spans="1:64" ht="24.95" customHeight="1" x14ac:dyDescent="0.1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87"/>
      <c r="AS28" s="120" t="str">
        <f t="shared" si="21"/>
        <v/>
      </c>
      <c r="AT28" s="87"/>
      <c r="AU28" s="121" t="s">
        <v>36</v>
      </c>
      <c r="AV28" s="122"/>
      <c r="AW28" s="87"/>
      <c r="AX28" s="120" t="str">
        <f t="shared" si="22"/>
        <v/>
      </c>
      <c r="AY28" s="84">
        <v>309</v>
      </c>
      <c r="AZ28" s="84" t="str">
        <f t="shared" si="23"/>
        <v/>
      </c>
      <c r="BA28" s="84" t="str">
        <f t="shared" si="24"/>
        <v/>
      </c>
      <c r="BC28" s="8">
        <v>6</v>
      </c>
      <c r="BD28" s="18" t="str">
        <f t="shared" si="32"/>
        <v>荻野</v>
      </c>
      <c r="BE28" s="25"/>
      <c r="BF28" s="16" t="s">
        <v>36</v>
      </c>
      <c r="BG28" s="26"/>
      <c r="BH28" s="9">
        <v>9</v>
      </c>
      <c r="BI28" s="14">
        <f t="shared" si="33"/>
        <v>0</v>
      </c>
      <c r="BJ28" s="17">
        <v>609</v>
      </c>
      <c r="BK28" s="17" t="str">
        <f t="shared" si="34"/>
        <v/>
      </c>
      <c r="BL28" s="17" t="str">
        <f t="shared" si="35"/>
        <v/>
      </c>
    </row>
    <row r="29" spans="1:64" ht="24.95" customHeight="1" thickBot="1" x14ac:dyDescent="0.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88">
        <v>4</v>
      </c>
      <c r="AS29" s="133" t="str">
        <f t="shared" si="21"/>
        <v>スワ</v>
      </c>
      <c r="AT29" s="72">
        <v>0</v>
      </c>
      <c r="AU29" s="98" t="s">
        <v>36</v>
      </c>
      <c r="AV29" s="73">
        <v>2</v>
      </c>
      <c r="AW29" s="136">
        <v>5</v>
      </c>
      <c r="AX29" s="133" t="str">
        <f t="shared" si="22"/>
        <v>大楠</v>
      </c>
      <c r="AY29" s="84">
        <v>405</v>
      </c>
      <c r="AZ29" s="84">
        <f t="shared" si="23"/>
        <v>0</v>
      </c>
      <c r="BA29" s="84">
        <f t="shared" si="24"/>
        <v>2</v>
      </c>
      <c r="BC29" s="10">
        <v>8</v>
      </c>
      <c r="BD29" s="19">
        <f t="shared" si="32"/>
        <v>0</v>
      </c>
      <c r="BE29" s="27"/>
      <c r="BF29" s="28" t="s">
        <v>36</v>
      </c>
      <c r="BG29" s="29"/>
      <c r="BH29" s="11">
        <v>9</v>
      </c>
      <c r="BI29" s="15">
        <f t="shared" si="33"/>
        <v>0</v>
      </c>
      <c r="BJ29" s="17">
        <v>809</v>
      </c>
      <c r="BK29" s="17" t="str">
        <f t="shared" si="34"/>
        <v/>
      </c>
      <c r="BL29" s="17" t="str">
        <f t="shared" si="35"/>
        <v/>
      </c>
    </row>
    <row r="30" spans="1:64" ht="27.95" customHeight="1" thickTop="1" x14ac:dyDescent="0.1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136">
        <v>4</v>
      </c>
      <c r="AS30" s="68" t="str">
        <f t="shared" si="21"/>
        <v>スワ</v>
      </c>
      <c r="AT30" s="72">
        <v>2</v>
      </c>
      <c r="AU30" s="98" t="s">
        <v>36</v>
      </c>
      <c r="AV30" s="73">
        <v>2</v>
      </c>
      <c r="AW30" s="136">
        <v>6</v>
      </c>
      <c r="AX30" s="68" t="str">
        <f t="shared" si="22"/>
        <v>荻野</v>
      </c>
      <c r="AY30" s="84">
        <v>406</v>
      </c>
      <c r="AZ30" s="84">
        <f t="shared" si="23"/>
        <v>2</v>
      </c>
      <c r="BA30" s="84">
        <f t="shared" si="24"/>
        <v>2</v>
      </c>
    </row>
    <row r="31" spans="1:64" ht="27.95" customHeight="1" x14ac:dyDescent="0.1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36">
        <v>4</v>
      </c>
      <c r="AS31" s="124" t="str">
        <f t="shared" si="21"/>
        <v>スワ</v>
      </c>
      <c r="AT31" s="136"/>
      <c r="AU31" s="137" t="s">
        <v>36</v>
      </c>
      <c r="AV31" s="123"/>
      <c r="AW31" s="136">
        <v>7</v>
      </c>
      <c r="AX31" s="124">
        <f t="shared" si="22"/>
        <v>0</v>
      </c>
      <c r="AY31" s="84">
        <v>407</v>
      </c>
      <c r="AZ31" s="84" t="str">
        <f t="shared" si="23"/>
        <v/>
      </c>
      <c r="BA31" s="84" t="str">
        <f t="shared" si="24"/>
        <v/>
      </c>
    </row>
    <row r="32" spans="1:64" ht="27.95" customHeight="1" x14ac:dyDescent="0.1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136">
        <v>4</v>
      </c>
      <c r="AS32" s="124" t="str">
        <f t="shared" si="21"/>
        <v>スワ</v>
      </c>
      <c r="AT32" s="136"/>
      <c r="AU32" s="137" t="s">
        <v>36</v>
      </c>
      <c r="AV32" s="123"/>
      <c r="AW32" s="136">
        <v>8</v>
      </c>
      <c r="AX32" s="124">
        <f t="shared" si="22"/>
        <v>0</v>
      </c>
      <c r="AY32" s="84">
        <v>408</v>
      </c>
      <c r="AZ32" s="84" t="str">
        <f t="shared" si="23"/>
        <v/>
      </c>
      <c r="BA32" s="84" t="str">
        <f t="shared" si="24"/>
        <v/>
      </c>
    </row>
    <row r="33" spans="1:53" ht="27.95" customHeight="1" x14ac:dyDescent="0.1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87"/>
      <c r="AS33" s="125" t="str">
        <f t="shared" si="21"/>
        <v/>
      </c>
      <c r="AT33" s="87"/>
      <c r="AU33" s="121" t="s">
        <v>36</v>
      </c>
      <c r="AV33" s="122"/>
      <c r="AW33" s="87"/>
      <c r="AX33" s="125" t="str">
        <f t="shared" si="22"/>
        <v/>
      </c>
      <c r="AY33" s="84">
        <v>409</v>
      </c>
      <c r="AZ33" s="84" t="str">
        <f t="shared" si="23"/>
        <v/>
      </c>
      <c r="BA33" s="84" t="str">
        <f t="shared" si="24"/>
        <v/>
      </c>
    </row>
    <row r="34" spans="1:53" ht="27.95" customHeight="1" x14ac:dyDescent="0.1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136">
        <v>5</v>
      </c>
      <c r="AS34" s="68" t="str">
        <f t="shared" si="21"/>
        <v>大楠</v>
      </c>
      <c r="AT34" s="72">
        <v>1</v>
      </c>
      <c r="AU34" s="98" t="s">
        <v>36</v>
      </c>
      <c r="AV34" s="73">
        <v>2</v>
      </c>
      <c r="AW34" s="136">
        <v>6</v>
      </c>
      <c r="AX34" s="94" t="str">
        <f t="shared" si="22"/>
        <v>荻野</v>
      </c>
      <c r="AY34" s="84">
        <v>506</v>
      </c>
      <c r="AZ34" s="84">
        <f t="shared" si="23"/>
        <v>1</v>
      </c>
      <c r="BA34" s="84">
        <f t="shared" si="24"/>
        <v>2</v>
      </c>
    </row>
    <row r="35" spans="1:53" ht="27.95" customHeight="1" x14ac:dyDescent="0.1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140">
        <v>5</v>
      </c>
      <c r="AS35" s="139" t="str">
        <f t="shared" si="21"/>
        <v>大楠</v>
      </c>
      <c r="AT35" s="140"/>
      <c r="AU35" s="140" t="s">
        <v>36</v>
      </c>
      <c r="AV35" s="140"/>
      <c r="AW35" s="140">
        <v>7</v>
      </c>
      <c r="AX35" s="139">
        <f t="shared" si="22"/>
        <v>0</v>
      </c>
      <c r="AY35" s="84">
        <v>507</v>
      </c>
      <c r="AZ35" s="84" t="str">
        <f t="shared" si="23"/>
        <v/>
      </c>
      <c r="BA35" s="84" t="str">
        <f t="shared" si="24"/>
        <v/>
      </c>
    </row>
    <row r="36" spans="1:53" ht="27.95" customHeight="1" x14ac:dyDescent="0.1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137">
        <v>5</v>
      </c>
      <c r="AS36" s="138" t="str">
        <f t="shared" si="21"/>
        <v>大楠</v>
      </c>
      <c r="AT36" s="137"/>
      <c r="AU36" s="137" t="s">
        <v>36</v>
      </c>
      <c r="AV36" s="137"/>
      <c r="AW36" s="137">
        <v>8</v>
      </c>
      <c r="AX36" s="138">
        <f t="shared" si="22"/>
        <v>0</v>
      </c>
      <c r="AY36" s="84">
        <v>508</v>
      </c>
      <c r="AZ36" s="84" t="str">
        <f t="shared" si="23"/>
        <v/>
      </c>
      <c r="BA36" s="84" t="str">
        <f t="shared" si="24"/>
        <v/>
      </c>
    </row>
    <row r="37" spans="1:53" ht="27.95" customHeight="1" x14ac:dyDescent="0.1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137"/>
      <c r="AS37" s="138" t="str">
        <f t="shared" si="21"/>
        <v/>
      </c>
      <c r="AT37" s="137"/>
      <c r="AU37" s="137" t="s">
        <v>36</v>
      </c>
      <c r="AV37" s="137"/>
      <c r="AW37" s="137"/>
      <c r="AX37" s="138" t="str">
        <f t="shared" si="22"/>
        <v/>
      </c>
      <c r="AY37" s="84">
        <v>509</v>
      </c>
      <c r="AZ37" s="84" t="str">
        <f t="shared" si="23"/>
        <v/>
      </c>
      <c r="BA37" s="84" t="str">
        <f t="shared" si="24"/>
        <v/>
      </c>
    </row>
    <row r="38" spans="1:53" ht="27.95" customHeight="1" x14ac:dyDescent="0.1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137">
        <v>6</v>
      </c>
      <c r="AS38" s="138" t="str">
        <f t="shared" si="21"/>
        <v>荻野</v>
      </c>
      <c r="AT38" s="137"/>
      <c r="AU38" s="137" t="s">
        <v>36</v>
      </c>
      <c r="AV38" s="137"/>
      <c r="AW38" s="137">
        <v>7</v>
      </c>
      <c r="AX38" s="138">
        <f t="shared" si="22"/>
        <v>0</v>
      </c>
      <c r="AY38" s="84">
        <v>607</v>
      </c>
      <c r="AZ38" s="84" t="str">
        <f t="shared" si="23"/>
        <v/>
      </c>
      <c r="BA38" s="84" t="str">
        <f t="shared" si="24"/>
        <v/>
      </c>
    </row>
    <row r="39" spans="1:53" ht="27.95" customHeight="1" x14ac:dyDescent="0.1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137">
        <v>6</v>
      </c>
      <c r="AS39" s="138" t="str">
        <f t="shared" si="21"/>
        <v>荻野</v>
      </c>
      <c r="AT39" s="137"/>
      <c r="AU39" s="137" t="s">
        <v>36</v>
      </c>
      <c r="AV39" s="137"/>
      <c r="AW39" s="137">
        <v>8</v>
      </c>
      <c r="AX39" s="138">
        <f t="shared" si="22"/>
        <v>0</v>
      </c>
      <c r="AY39" s="84">
        <v>608</v>
      </c>
      <c r="AZ39" s="84" t="str">
        <f t="shared" si="23"/>
        <v/>
      </c>
      <c r="BA39" s="84" t="str">
        <f t="shared" si="24"/>
        <v/>
      </c>
    </row>
    <row r="40" spans="1:53" ht="27.95" customHeight="1" x14ac:dyDescent="0.1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137"/>
      <c r="AS40" s="138" t="str">
        <f t="shared" si="21"/>
        <v/>
      </c>
      <c r="AT40" s="137"/>
      <c r="AU40" s="137" t="s">
        <v>36</v>
      </c>
      <c r="AV40" s="137"/>
      <c r="AW40" s="137"/>
      <c r="AX40" s="138" t="str">
        <f t="shared" si="22"/>
        <v/>
      </c>
      <c r="AY40" s="84">
        <v>609</v>
      </c>
      <c r="AZ40" s="84" t="str">
        <f t="shared" si="23"/>
        <v/>
      </c>
      <c r="BA40" s="84" t="str">
        <f t="shared" si="24"/>
        <v/>
      </c>
    </row>
    <row r="41" spans="1:53" ht="27.95" customHeight="1" x14ac:dyDescent="0.1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137">
        <v>7</v>
      </c>
      <c r="AS41" s="138">
        <f t="shared" si="21"/>
        <v>0</v>
      </c>
      <c r="AT41" s="137"/>
      <c r="AU41" s="137" t="s">
        <v>36</v>
      </c>
      <c r="AV41" s="137"/>
      <c r="AW41" s="137">
        <v>8</v>
      </c>
      <c r="AX41" s="138">
        <f t="shared" si="22"/>
        <v>0</v>
      </c>
      <c r="AY41" s="84">
        <v>708</v>
      </c>
      <c r="AZ41" s="84" t="str">
        <f t="shared" si="23"/>
        <v/>
      </c>
      <c r="BA41" s="84" t="str">
        <f t="shared" si="24"/>
        <v/>
      </c>
    </row>
    <row r="42" spans="1:53" ht="27.95" customHeight="1" x14ac:dyDescent="0.1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137"/>
      <c r="AS42" s="138" t="str">
        <f t="shared" si="21"/>
        <v/>
      </c>
      <c r="AT42" s="137"/>
      <c r="AU42" s="137" t="s">
        <v>36</v>
      </c>
      <c r="AV42" s="137"/>
      <c r="AW42" s="137"/>
      <c r="AX42" s="138" t="str">
        <f t="shared" si="22"/>
        <v/>
      </c>
      <c r="AY42" s="84">
        <v>709</v>
      </c>
      <c r="AZ42" s="84" t="str">
        <f t="shared" si="23"/>
        <v/>
      </c>
      <c r="BA42" s="84" t="str">
        <f t="shared" si="24"/>
        <v/>
      </c>
    </row>
    <row r="43" spans="1:53" ht="27.95" customHeight="1" x14ac:dyDescent="0.1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137"/>
      <c r="AS43" s="138" t="str">
        <f t="shared" si="21"/>
        <v/>
      </c>
      <c r="AT43" s="137"/>
      <c r="AU43" s="137" t="s">
        <v>36</v>
      </c>
      <c r="AV43" s="137"/>
      <c r="AW43" s="137"/>
      <c r="AX43" s="138" t="str">
        <f t="shared" si="22"/>
        <v/>
      </c>
      <c r="AY43" s="84">
        <v>809</v>
      </c>
      <c r="AZ43" s="84" t="str">
        <f t="shared" si="23"/>
        <v/>
      </c>
      <c r="BA43" s="84" t="str">
        <f t="shared" si="24"/>
        <v/>
      </c>
    </row>
  </sheetData>
  <sheetProtection password="CF1F" sheet="1" objects="1" scenarios="1"/>
  <mergeCells count="62">
    <mergeCell ref="V14:X14"/>
    <mergeCell ref="A4:A5"/>
    <mergeCell ref="D4:F4"/>
    <mergeCell ref="G4:I4"/>
    <mergeCell ref="J4:L4"/>
    <mergeCell ref="B6:B7"/>
    <mergeCell ref="D7:F7"/>
    <mergeCell ref="G7:I7"/>
    <mergeCell ref="J7:L7"/>
    <mergeCell ref="C5:I5"/>
    <mergeCell ref="D8:F8"/>
    <mergeCell ref="G9:I9"/>
    <mergeCell ref="J10:L10"/>
    <mergeCell ref="P12:R12"/>
    <mergeCell ref="S13:U13"/>
    <mergeCell ref="V7:X7"/>
    <mergeCell ref="M11:O11"/>
    <mergeCell ref="M7:O7"/>
    <mergeCell ref="P7:R7"/>
    <mergeCell ref="S7:U7"/>
    <mergeCell ref="D3:F3"/>
    <mergeCell ref="G3:I3"/>
    <mergeCell ref="J3:L3"/>
    <mergeCell ref="M3:O3"/>
    <mergeCell ref="P3:R3"/>
    <mergeCell ref="S5:U5"/>
    <mergeCell ref="S3:U3"/>
    <mergeCell ref="S2:U2"/>
    <mergeCell ref="M4:O4"/>
    <mergeCell ref="P4:R4"/>
    <mergeCell ref="S4:U4"/>
    <mergeCell ref="D2:F2"/>
    <mergeCell ref="G2:I2"/>
    <mergeCell ref="J2:L2"/>
    <mergeCell ref="M2:O2"/>
    <mergeCell ref="P2:R2"/>
    <mergeCell ref="V5:X5"/>
    <mergeCell ref="Y5:AA5"/>
    <mergeCell ref="AB5:AD5"/>
    <mergeCell ref="Y2:AA2"/>
    <mergeCell ref="Y3:AA3"/>
    <mergeCell ref="AB3:AD3"/>
    <mergeCell ref="V4:X4"/>
    <mergeCell ref="V2:X2"/>
    <mergeCell ref="V3:X3"/>
    <mergeCell ref="BC6:BI6"/>
    <mergeCell ref="BE7:BG7"/>
    <mergeCell ref="AE6:AL6"/>
    <mergeCell ref="AN6:AO6"/>
    <mergeCell ref="BJ7:BL7"/>
    <mergeCell ref="AT7:AV7"/>
    <mergeCell ref="AR6:AX6"/>
    <mergeCell ref="AY7:BA7"/>
    <mergeCell ref="AR7:AS7"/>
    <mergeCell ref="AW7:AX7"/>
    <mergeCell ref="Y15:AA15"/>
    <mergeCell ref="AB16:AD16"/>
    <mergeCell ref="AB2:AD2"/>
    <mergeCell ref="AB7:AD7"/>
    <mergeCell ref="AB4:AD4"/>
    <mergeCell ref="Y4:AA4"/>
    <mergeCell ref="Y7:AA7"/>
  </mergeCells>
  <phoneticPr fontId="2"/>
  <pageMargins left="3.937007874015748E-2" right="3.937007874015748E-2" top="0.35433070866141736" bottom="0.15748031496062992" header="0.11811023622047245" footer="0.11811023622047245"/>
  <pageSetup paperSize="9" orientation="landscape" horizontalDpi="4294967293" r:id="rId1"/>
  <headerFooter>
    <oddHeader>&amp;C&amp;"HGP創英角ｺﾞｼｯｸUB,ｳﾙﾄﾗﾎﾞｰﾙﾄﾞ"&amp;20&amp;A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A</vt:lpstr>
      <vt:lpstr>B</vt:lpstr>
      <vt:lpstr>C</vt:lpstr>
      <vt:lpstr>D</vt:lpstr>
      <vt:lpstr>A!Print_Area</vt:lpstr>
      <vt:lpstr>B!Print_Area</vt:lpstr>
      <vt:lpstr>'C'!Print_Area</vt:lpstr>
      <vt:lpstr>D!Print_Area</vt:lpstr>
      <vt:lpstr>B!対戦結果</vt:lpstr>
      <vt:lpstr>'C'!対戦結果</vt:lpstr>
      <vt:lpstr>D!対戦結果</vt:lpstr>
      <vt:lpstr>対戦結果</vt:lpstr>
      <vt:lpstr>B!対戦結果5Ａ</vt:lpstr>
      <vt:lpstr>'C'!対戦結果5Ａ</vt:lpstr>
      <vt:lpstr>D!対戦結果5Ａ</vt:lpstr>
      <vt:lpstr>対戦結果5Ａ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Sakamoto</cp:lastModifiedBy>
  <cp:lastPrinted>2016-08-12T23:12:57Z</cp:lastPrinted>
  <dcterms:created xsi:type="dcterms:W3CDTF">2012-01-10T01:01:23Z</dcterms:created>
  <dcterms:modified xsi:type="dcterms:W3CDTF">2018-10-21T12:58:19Z</dcterms:modified>
</cp:coreProperties>
</file>